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/Users/matthiasgortzen/Library/CloudStorage/Dropbox/03 Cube4Life/04 Marketing/09 Messen/2026 - f.re.e/Camp-O-Mat/"/>
    </mc:Choice>
  </mc:AlternateContent>
  <xr:revisionPtr revIDLastSave="0" documentId="13_ncr:1_{1C4A74E9-9730-BF4A-BA4B-8071F0D53CCC}" xr6:coauthVersionLast="47" xr6:coauthVersionMax="47" xr10:uidLastSave="{00000000-0000-0000-0000-000000000000}"/>
  <workbookProtection workbookAlgorithmName="SHA-512" workbookHashValue="bymQKfdaWvZKYvo4WlkhsI1DvYex8DL9GU49+UtUZZmE9RNmc1/WIkZs/uAz8RY5WMUC/Fk0RRA9HfFUwPfZuw==" workbookSaltValue="PunSq68JkbTKSeq/X35K3w==" workbookSpinCount="100000" lockStructure="1"/>
  <bookViews>
    <workbookView xWindow="540" yWindow="960" windowWidth="30240" windowHeight="17580" xr2:uid="{5C717273-AF9F-E54C-8EAF-07AAD16BD720}"/>
  </bookViews>
  <sheets>
    <sheet name="Camp-O-Mat" sheetId="13" r:id="rId1"/>
    <sheet name="Eingabe und Auswertung" sheetId="10" state="hidden" r:id="rId2"/>
    <sheet name="Fhzg-Kat" sheetId="4" state="hidden" r:id="rId3"/>
    <sheet name="Camp-Kat" sheetId="7" state="hidden" r:id="rId4"/>
    <sheet name="Default Parameter" sheetId="11" state="hidden" r:id="rId5"/>
    <sheet name="Parameter" sheetId="12" state="hidden" r:id="rId6"/>
  </sheets>
  <externalReferences>
    <externalReference r:id="rId7"/>
  </externalReferences>
  <definedNames>
    <definedName name="Abschreibungzeitraum" localSheetId="0">'[1]Fhzg-Kat'!$G$2:$G$9</definedName>
    <definedName name="Abschreibungzeitraum" localSheetId="5">'[1]Fhzg-Kat'!$G$2:$G$9</definedName>
    <definedName name="Abschreibungzeitraum">'Fhzg-Kat'!$G$2:$G$9</definedName>
    <definedName name="Ansschaffungskosten" localSheetId="0">'[1]Fhzg-Kat'!$C$2:$F$9</definedName>
    <definedName name="Ansschaffungskosten" localSheetId="5">'[1]Fhzg-Kat'!$C$2:$F$9</definedName>
    <definedName name="Ansschaffungskosten">'Fhzg-Kat'!$C$2:$F$9</definedName>
    <definedName name="Camper_Ausrüstung" localSheetId="0">'[1]Camp-Kat'!$B$4:$E$9</definedName>
    <definedName name="Camper_Ausrüstung" localSheetId="5">'[1]Camp-Kat'!$B$4:$E$9</definedName>
    <definedName name="Camper_Ausrüstung">'Camp-Kat'!$B$4:$E$9</definedName>
    <definedName name="Camper_Fhzfaktor" localSheetId="0">'[1]Camp-Kat'!$B$16:$I$21</definedName>
    <definedName name="Camper_Fhzfaktor" localSheetId="5">'[1]Camp-Kat'!$B$16:$I$21</definedName>
    <definedName name="Camper_Fhzfaktor">'Camp-Kat'!$B$16:$I$21</definedName>
    <definedName name="Fahrzeug_Anschaffungskosten" localSheetId="0">'[1]Fhzg-Kat'!$C$2:$F$9</definedName>
    <definedName name="Fahrzeug_Anschaffungskosten" localSheetId="5">'[1]Fhzg-Kat'!$C$2:$F$9</definedName>
    <definedName name="Fahrzeug_Anschaffungskosten">'Fhzg-Kat'!$C$2:$F$9</definedName>
    <definedName name="Fahrzeugklasse" localSheetId="0">'[1]Fhzg-Kat'!$C$1:$F$1</definedName>
    <definedName name="Fahrzeugklasse" localSheetId="5">'[1]Fhzg-Kat'!$C$1:$F$1</definedName>
    <definedName name="Fahrzeugklasse">'Fhzg-Kat'!$C$1:$F$1</definedName>
    <definedName name="Fahrzeugtyp" localSheetId="0">'[1]Fhzg-Kat'!$A$2:$A$9</definedName>
    <definedName name="Fahrzeugtyp" localSheetId="5">'[1]Fhzg-Kat'!$A$2:$A$9</definedName>
    <definedName name="Fahrzeugtyp">'Fhzg-Kat'!$A$2:$A$9</definedName>
    <definedName name="Level_1">Parameter!$O$2:$O$10</definedName>
    <definedName name="MiniVan">Parameter!$H$2:$H$5</definedName>
    <definedName name="MiniVan_1">Parameter!$P$2:$P$6</definedName>
    <definedName name="PkW">Parameter!$G$2:$G$5</definedName>
    <definedName name="PkW_1">Parameter!$O$2:$O$5</definedName>
    <definedName name="Transporter">Parameter!$J$2:$J$5</definedName>
    <definedName name="Transporter_1">Parameter!$R$2:$R$7</definedName>
    <definedName name="Van">Parameter!$I$2:$I$5</definedName>
    <definedName name="Van_1">Parameter!$Q$2:$Q$6</definedName>
    <definedName name="WoMo_L">Parameter!$M$2:$M$2</definedName>
    <definedName name="WoMo_L_1">Parameter!$U$2:$U$2</definedName>
    <definedName name="WoMo_M">Parameter!$L$2:$L$2</definedName>
    <definedName name="WoMo_M_1">Parameter!$T$2:$T$2</definedName>
    <definedName name="WoMo_S">Parameter!$K$2:$K$2</definedName>
    <definedName name="WoMo_S_1">Parameter!$S$2:$S$2</definedName>
    <definedName name="WoMo_XL">Parameter!$N$2:$N$2</definedName>
    <definedName name="WoMo_XL_1">Parameter!$V$2:$V$2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" i="12" l="1"/>
  <c r="Q1" i="12"/>
  <c r="R1" i="12"/>
  <c r="S1" i="12"/>
  <c r="T1" i="12"/>
  <c r="U1" i="12"/>
  <c r="V1" i="12"/>
  <c r="O1" i="12"/>
  <c r="K23" i="13"/>
  <c r="M41" i="13"/>
  <c r="D10" i="10"/>
  <c r="D7" i="10"/>
  <c r="D6" i="10"/>
  <c r="M32" i="13"/>
  <c r="M48" i="13"/>
  <c r="M36" i="13"/>
  <c r="E3" i="11"/>
  <c r="D3" i="11"/>
  <c r="C3" i="11"/>
  <c r="B3" i="11"/>
  <c r="A5" i="11"/>
  <c r="A6" i="11"/>
  <c r="A7" i="11"/>
  <c r="A8" i="11"/>
  <c r="A9" i="11"/>
  <c r="A10" i="11"/>
  <c r="A11" i="11"/>
  <c r="A4" i="11"/>
  <c r="I15" i="7"/>
  <c r="H15" i="7"/>
  <c r="G15" i="7"/>
  <c r="F15" i="7"/>
  <c r="E15" i="7"/>
  <c r="D15" i="7"/>
  <c r="C15" i="7"/>
  <c r="B15" i="7"/>
  <c r="E2" i="7"/>
  <c r="D2" i="7"/>
  <c r="C2" i="7"/>
  <c r="B2" i="7"/>
  <c r="A17" i="7"/>
  <c r="A18" i="7"/>
  <c r="A19" i="7"/>
  <c r="A20" i="7"/>
  <c r="A21" i="7"/>
  <c r="A16" i="7"/>
  <c r="A5" i="7"/>
  <c r="A6" i="7"/>
  <c r="A7" i="7"/>
  <c r="A8" i="7"/>
  <c r="A9" i="7"/>
  <c r="A4" i="7"/>
  <c r="F12" i="4"/>
  <c r="E12" i="4"/>
  <c r="D12" i="4"/>
  <c r="C12" i="4"/>
  <c r="F1" i="4"/>
  <c r="E1" i="4"/>
  <c r="D1" i="4"/>
  <c r="C1" i="4"/>
  <c r="A14" i="4"/>
  <c r="A15" i="4"/>
  <c r="A16" i="4"/>
  <c r="A17" i="4"/>
  <c r="A18" i="4"/>
  <c r="A19" i="4"/>
  <c r="A20" i="4"/>
  <c r="A13" i="4"/>
  <c r="A3" i="4"/>
  <c r="A4" i="4"/>
  <c r="A5" i="4"/>
  <c r="A6" i="4"/>
  <c r="A7" i="4"/>
  <c r="A8" i="4"/>
  <c r="A9" i="4"/>
  <c r="A2" i="4"/>
  <c r="B5" i="11"/>
  <c r="C5" i="11" s="1"/>
  <c r="B6" i="11"/>
  <c r="B7" i="11"/>
  <c r="C7" i="11" s="1"/>
  <c r="C7" i="7"/>
  <c r="D7" i="7" s="1"/>
  <c r="E7" i="7" s="1"/>
  <c r="C4" i="11"/>
  <c r="C6" i="11"/>
  <c r="C5" i="7"/>
  <c r="D5" i="7" s="1"/>
  <c r="E5" i="7" s="1"/>
  <c r="C6" i="7"/>
  <c r="D6" i="7" s="1"/>
  <c r="E6" i="7" s="1"/>
  <c r="C8" i="7"/>
  <c r="D8" i="7" s="1"/>
  <c r="E8" i="7" s="1"/>
  <c r="C9" i="7"/>
  <c r="D9" i="7" s="1"/>
  <c r="E9" i="7" s="1"/>
  <c r="C4" i="7"/>
  <c r="D4" i="7" s="1"/>
  <c r="E4" i="7" s="1"/>
  <c r="M22" i="13" l="1"/>
  <c r="D5" i="10"/>
  <c r="D9" i="10"/>
  <c r="E20" i="10" s="1"/>
  <c r="D16" i="10" l="1"/>
  <c r="B15" i="11" a="1"/>
  <c r="B15" i="11" s="1"/>
  <c r="D21" i="10" s="1"/>
  <c r="D17" i="10" a="1"/>
  <c r="D17" i="10" s="1"/>
  <c r="D12" i="10"/>
  <c r="D13" i="10" a="1"/>
  <c r="D13" i="10" s="1"/>
  <c r="D18" i="10"/>
  <c r="D20" i="10"/>
  <c r="D23" i="10" l="1"/>
  <c r="M56" i="13"/>
  <c r="M58" i="13"/>
  <c r="K58" i="13" s="1"/>
  <c r="M54" i="13"/>
  <c r="K54" i="13" s="1"/>
  <c r="M52" i="13"/>
  <c r="K52" i="13" s="1"/>
  <c r="M60" i="13"/>
  <c r="K60" i="13" s="1"/>
  <c r="M62" i="13"/>
  <c r="K62" i="13" s="1"/>
  <c r="M64" i="13"/>
  <c r="K64" i="13" s="1"/>
  <c r="D24" i="10"/>
  <c r="M70" i="13" l="1"/>
  <c r="D26" i="10"/>
  <c r="M69" i="13"/>
  <c r="K56" i="13"/>
  <c r="K69" i="13" s="1"/>
  <c r="M72" i="13" l="1"/>
  <c r="K70" i="13"/>
  <c r="K72" i="1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<sst xmlns="http://schemas.openxmlformats.org/spreadsheetml/2006/main" count="303" uniqueCount="130">
  <si>
    <t>einfach</t>
  </si>
  <si>
    <t>mittel</t>
  </si>
  <si>
    <t>hoch</t>
  </si>
  <si>
    <t xml:space="preserve">Schlafen Ordung - Wasser - Strom </t>
  </si>
  <si>
    <t>Fahrzeugkatagorie</t>
  </si>
  <si>
    <t>MiniVan</t>
  </si>
  <si>
    <t>Van</t>
  </si>
  <si>
    <t>Transporter</t>
  </si>
  <si>
    <t>luxus</t>
  </si>
  <si>
    <t>Faktor</t>
  </si>
  <si>
    <t>Gewicht</t>
  </si>
  <si>
    <t>≤ 3,5 t</t>
  </si>
  <si>
    <t>&gt; 7,5 t</t>
  </si>
  <si>
    <t>Ausstattung</t>
  </si>
  <si>
    <t>S – Kompaktklasse</t>
  </si>
  <si>
    <t>–</t>
  </si>
  <si>
    <t>M – Mittelklasse</t>
  </si>
  <si>
    <t>3,5–4,25 t</t>
  </si>
  <si>
    <t>L – Komfortklasse</t>
  </si>
  <si>
    <t>4,25–7,5 t</t>
  </si>
  <si>
    <t>XL – Luxusklasse</t>
  </si>
  <si>
    <t>PKW (Kombi/SUV)</t>
  </si>
  <si>
    <t>Fahrzeugkategorie</t>
  </si>
  <si>
    <t>Anschaffungskosten Fahrzeug</t>
  </si>
  <si>
    <t>Camping Ausstattung</t>
  </si>
  <si>
    <t>Komfortlevel</t>
  </si>
  <si>
    <t>Ausstattungslevel</t>
  </si>
  <si>
    <t>Schlafen Ordung - Wasser - Strom - Wärme</t>
  </si>
  <si>
    <t>Schlafen Ordung - Wasser - Strom - Wärme - Küche</t>
  </si>
  <si>
    <t xml:space="preserve">Schlafen Ordung - Wasser - Strom - Wärme - Küche - Sanitär </t>
  </si>
  <si>
    <t>Fahrzeugtyp</t>
  </si>
  <si>
    <t>Normal</t>
  </si>
  <si>
    <t>Mittelklasse</t>
  </si>
  <si>
    <t>Oberklasse</t>
  </si>
  <si>
    <t>Luxusklasse</t>
  </si>
  <si>
    <t>Laufende Kosten Steuer/Versicherung/Wartung</t>
  </si>
  <si>
    <t>Gesamt</t>
  </si>
  <si>
    <t>Fhrzeugtyp:</t>
  </si>
  <si>
    <t>Fahrzeugausstattung:</t>
  </si>
  <si>
    <t>Campingausstattung</t>
  </si>
  <si>
    <t>Campingkomfortlevel</t>
  </si>
  <si>
    <t>Nutzung des Fahrzeugs als Camper</t>
  </si>
  <si>
    <t>Tage pro Jahr</t>
  </si>
  <si>
    <t>Nutzung (festeinbau, flexibel, variabel):</t>
  </si>
  <si>
    <t>Abschreibungszeitraum des Fahrzeugs</t>
  </si>
  <si>
    <t>Abschreibungszeitraum der flexiblen Campingausstattung</t>
  </si>
  <si>
    <t>Camping</t>
  </si>
  <si>
    <t>in Jahren</t>
  </si>
  <si>
    <t>n.r.</t>
  </si>
  <si>
    <t>Abschreibungzeitraum</t>
  </si>
  <si>
    <t>Gesamtnutzung  des Fahrzeugs inkl. Campen</t>
  </si>
  <si>
    <t>PkW</t>
  </si>
  <si>
    <t>WoMo_S</t>
  </si>
  <si>
    <t>WoMo_M</t>
  </si>
  <si>
    <t>WoMo_L</t>
  </si>
  <si>
    <t>WoMo_XL</t>
  </si>
  <si>
    <t>in €</t>
  </si>
  <si>
    <t>Kosten pro Jahr in €</t>
  </si>
  <si>
    <t xml:space="preserve">Kosten Fhzg. </t>
  </si>
  <si>
    <t>Kosten Campingzubehör</t>
  </si>
  <si>
    <t>Kosten pro Camping Tag</t>
  </si>
  <si>
    <t>Eingabefeld</t>
  </si>
  <si>
    <t>Vorschlagswert</t>
  </si>
  <si>
    <t>Ergebnis</t>
  </si>
  <si>
    <t>Eingabebreich</t>
  </si>
  <si>
    <t>Vorschlagswerten / Benchmark</t>
  </si>
  <si>
    <t>Ergebniss</t>
  </si>
  <si>
    <t>in € pro Nutzungstag</t>
  </si>
  <si>
    <t>Laufende Kosten /Steuer/Versicherung/Wartung)</t>
  </si>
  <si>
    <t>Faktor zur Anpassung Investition Campingaustattung an Fahrzeuggrösse</t>
  </si>
  <si>
    <t>Anschaffungskosten/Investition in Campingausstattung abhängig vom Qualitätslevel</t>
  </si>
  <si>
    <t>Fahrzeugnutzung in Tagen abhänging von der Nuttzungsmöglichkeit</t>
  </si>
  <si>
    <t>Nutzung</t>
  </si>
  <si>
    <t>Level 1</t>
  </si>
  <si>
    <t>fest</t>
  </si>
  <si>
    <t>Level 2</t>
  </si>
  <si>
    <t>flex_1</t>
  </si>
  <si>
    <t>Level 3</t>
  </si>
  <si>
    <t>flex_2</t>
  </si>
  <si>
    <t>Level 4</t>
  </si>
  <si>
    <t>flex_3</t>
  </si>
  <si>
    <t>Level 5</t>
  </si>
  <si>
    <t>Level 6</t>
  </si>
  <si>
    <t>§</t>
  </si>
  <si>
    <t>Dein Input:</t>
  </si>
  <si>
    <t>Benchmark
Vergleichswert</t>
  </si>
  <si>
    <t>Welchen Fahrzeugtyp planst Du einzusetzen ?</t>
  </si>
  <si>
    <t>Kompaktklasse</t>
  </si>
  <si>
    <t>B</t>
  </si>
  <si>
    <t>Campervan, Kastenwagen</t>
  </si>
  <si>
    <r>
      <t>M</t>
    </r>
    <r>
      <rPr>
        <sz val="12"/>
        <color rgb="FF000000"/>
        <rFont val="Aptos Narrow"/>
        <family val="2"/>
        <scheme val="minor"/>
      </rPr>
      <t> Mittelklasse</t>
    </r>
  </si>
  <si>
    <t>3,5 – 4,25 t</t>
  </si>
  <si>
    <t>C1 / B+96</t>
  </si>
  <si>
    <t>Teilintegrierte</t>
  </si>
  <si>
    <r>
      <t>L</t>
    </r>
    <r>
      <rPr>
        <sz val="12"/>
        <color rgb="FF000000"/>
        <rFont val="Aptos Narrow"/>
        <family val="2"/>
        <scheme val="minor"/>
      </rPr>
      <t> Komfortklasse</t>
    </r>
  </si>
  <si>
    <t>4,25 – 7,5 t</t>
  </si>
  <si>
    <t>C1 / C</t>
  </si>
  <si>
    <t>Integrierte, Expeditionsm.</t>
  </si>
  <si>
    <r>
      <t>XL</t>
    </r>
    <r>
      <rPr>
        <sz val="12"/>
        <color rgb="FF000000"/>
        <rFont val="Aptos Narrow"/>
        <family val="2"/>
        <scheme val="minor"/>
      </rPr>
      <t> Luxusklasse</t>
    </r>
  </si>
  <si>
    <t>C</t>
  </si>
  <si>
    <t>Wohnbusse, Lkw-Ausbau</t>
  </si>
  <si>
    <t>Welche Fahrzeugklasse ist geplant ?</t>
  </si>
  <si>
    <t>Planst Du ein Wohnmobil oder einen festen Ausbau oder eine flexible Lösung ?</t>
  </si>
  <si>
    <t>Wohnmobil oder fester Einbau</t>
  </si>
  <si>
    <t>Campingbox(en) &gt; 30 min Auf- / Abbau - fahrzeugspezifisch</t>
  </si>
  <si>
    <t>Campingbox(en) &lt; 30 min Auf- / Abbau - fahrzeugspezifisch</t>
  </si>
  <si>
    <t>Campingbox(en) &lt; 30 min Auf- / Abbau - fahrzeugunabhängig z.B. CUBE4LIFE</t>
  </si>
  <si>
    <t>Was ist für Dich beim Campen wichtig - nicht relevant für Wohnmobilnutzer?</t>
  </si>
  <si>
    <t>Schlafen - Ordnungssysteme</t>
  </si>
  <si>
    <t>Auf welchem Niveau möchtest Du campen - nicht relevant für Wohnmobilnutzer?</t>
  </si>
  <si>
    <t>Wieviele Tage im Jahr planst Du das Fahrzeug zu nutzen ?</t>
  </si>
  <si>
    <t>Wieviele Tage im Jahr planst Du das Fahrzeug als Camper zu nutzen ?</t>
  </si>
  <si>
    <t>Wie hoch sind die Anschaffungskosten des Fahrzeugs ?</t>
  </si>
  <si>
    <t>Welche gesamte Nutzungszeit des Fahrzeugs schätzt Du bis Restwert gering ist ?</t>
  </si>
  <si>
    <t>(Abschreibungszeitraum)</t>
  </si>
  <si>
    <t>Wie hoch sind die laufenden Kosten (Steuer/Versicherung/Wartung) ?</t>
  </si>
  <si>
    <t>Wie hoch schätzt Du Anschaffungskosten der Campingausrüstung ?</t>
  </si>
  <si>
    <t>(gilt nicht für Wohnmobile - ist bereits bei Anschaffungskosten des fahrzeugs berücksichtigt))</t>
  </si>
  <si>
    <t>Welche gesamte Nutzungszeit der Campingausrüstuing schätzt Du bis Restwert gering ist ?</t>
  </si>
  <si>
    <t>Gesamtkkosten des Fahrzeug pro Nutzungstag</t>
  </si>
  <si>
    <t>Gesamtkosten der Campingausstattung pro Nutzungstag</t>
  </si>
  <si>
    <t>Gesamtkosten pro Nutzung des Fahrzeugs als Camper</t>
  </si>
  <si>
    <t>Nächste Abschnitt muss nur nur für die Fahrzeugtypen PkW, Van, MiniVan, Transporter ausgefüllt werden :</t>
  </si>
  <si>
    <t>Fahrzeugtyp und Fahrzeugausstattung :</t>
  </si>
  <si>
    <t>Ergebnisse:</t>
  </si>
  <si>
    <t>Fahrzeugnutzungsdauer/-frequenz/-variabilität:</t>
  </si>
  <si>
    <t>Dein Input</t>
  </si>
  <si>
    <t>Du kannst in der Spalte :</t>
  </si>
  <si>
    <t xml:space="preserve"> die vorgeschlagenen Werte mit Deinen Annahmen überschreiben, um ein indidivuelles Ergebnis zu bekommen:</t>
  </si>
  <si>
    <t>Schlafen (Dachzelt)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</si>
</sst>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164" formatCode="_-* #,##0.00\ [$€-407]_-;\-* #,##0.00\ [$€-407]_-;_-* &quot;-&quot;??\ [$€-407]_-;_-@_-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sz val="12"/>
      <color theme="0"/>
      <name val="Aptos Narrow"/>
      <scheme val="minor"/>
    </font>
    <font>
      <b/>
      <sz val="72"/>
      <color theme="1"/>
      <name val="Aptos Narrow"/>
      <scheme val="minor"/>
    </font>
    <font>
      <b/>
      <sz val="16"/>
      <color theme="1"/>
      <name val="Aptos Narrow"/>
      <scheme val="minor"/>
    </font>
    <font>
      <sz val="16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6"/>
      <color theme="0"/>
      <name val="Aptos Narrow"/>
      <scheme val="minor"/>
    </font>
    <font>
      <sz val="16"/>
      <color theme="0"/>
      <name val="Aptos Narrow"/>
      <scheme val="minor"/>
    </font>
    <font>
      <sz val="12"/>
      <color theme="0"/>
      <name val="Aptos Narrow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2" borderId="0" xfId="3"/>
    <xf numFmtId="0" fontId="6" fillId="0" borderId="0" xfId="0" applyFont="1"/>
    <xf numFmtId="0" fontId="8" fillId="0" borderId="0" xfId="0" applyFont="1"/>
    <xf numFmtId="0" fontId="7" fillId="0" borderId="0" xfId="0" applyFont="1"/>
    <xf numFmtId="164" fontId="7" fillId="0" borderId="0" xfId="0" applyNumberFormat="1" applyFont="1"/>
    <xf numFmtId="164" fontId="9" fillId="0" borderId="0" xfId="0" applyNumberFormat="1" applyFont="1"/>
    <xf numFmtId="3" fontId="0" fillId="0" borderId="0" xfId="0" applyNumberFormat="1"/>
    <xf numFmtId="9" fontId="0" fillId="0" borderId="0" xfId="2" applyFont="1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0" fontId="0" fillId="0" borderId="0" xfId="0" applyAlignment="1">
      <alignment horizontal="right"/>
    </xf>
    <xf numFmtId="0" fontId="5" fillId="0" borderId="0" xfId="2" applyNumberFormat="1" applyFont="1" applyAlignment="1">
      <alignment horizontal="right"/>
    </xf>
    <xf numFmtId="0" fontId="6" fillId="0" borderId="0" xfId="0" applyFont="1" applyAlignment="1">
      <alignment horizontal="right"/>
    </xf>
    <xf numFmtId="164" fontId="0" fillId="0" borderId="0" xfId="0" applyNumberFormat="1" applyAlignment="1">
      <alignment horizontal="lef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left"/>
    </xf>
    <xf numFmtId="0" fontId="4" fillId="4" borderId="0" xfId="0" applyFont="1" applyFill="1" applyAlignment="1">
      <alignment horizontal="left"/>
    </xf>
    <xf numFmtId="0" fontId="12" fillId="0" borderId="0" xfId="0" applyFont="1"/>
    <xf numFmtId="0" fontId="12" fillId="6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7" borderId="0" xfId="0" applyFont="1" applyFill="1" applyAlignment="1">
      <alignment horizontal="center" vertical="center" wrapText="1"/>
    </xf>
    <xf numFmtId="0" fontId="13" fillId="0" borderId="0" xfId="0" applyFont="1"/>
    <xf numFmtId="0" fontId="12" fillId="0" borderId="0" xfId="0" applyFont="1" applyAlignment="1">
      <alignment horizontal="center"/>
    </xf>
    <xf numFmtId="0" fontId="12" fillId="7" borderId="0" xfId="0" applyFont="1" applyFill="1" applyAlignment="1">
      <alignment horizontal="center"/>
    </xf>
    <xf numFmtId="0" fontId="0" fillId="0" borderId="0" xfId="0" applyAlignment="1">
      <alignment wrapText="1"/>
    </xf>
    <xf numFmtId="0" fontId="5" fillId="0" borderId="0" xfId="0" applyFont="1"/>
    <xf numFmtId="0" fontId="14" fillId="0" borderId="0" xfId="0" applyFont="1"/>
    <xf numFmtId="0" fontId="4" fillId="0" borderId="0" xfId="0" applyFont="1"/>
    <xf numFmtId="164" fontId="12" fillId="7" borderId="0" xfId="0" applyNumberFormat="1" applyFont="1" applyFill="1"/>
    <xf numFmtId="164" fontId="12" fillId="7" borderId="0" xfId="1" applyNumberFormat="1" applyFont="1" applyFill="1" applyAlignment="1">
      <alignment horizontal="center"/>
    </xf>
    <xf numFmtId="164" fontId="12" fillId="8" borderId="0" xfId="0" applyNumberFormat="1" applyFont="1" applyFill="1"/>
    <xf numFmtId="164" fontId="13" fillId="0" borderId="0" xfId="0" applyNumberFormat="1" applyFont="1"/>
    <xf numFmtId="164" fontId="15" fillId="9" borderId="0" xfId="0" applyNumberFormat="1" applyFont="1" applyFill="1"/>
    <xf numFmtId="0" fontId="16" fillId="10" borderId="0" xfId="0" applyFont="1" applyFill="1"/>
    <xf numFmtId="0" fontId="17" fillId="10" borderId="0" xfId="0" applyFont="1" applyFill="1"/>
    <xf numFmtId="0" fontId="15" fillId="10" borderId="0" xfId="0" applyFont="1" applyFill="1" applyAlignment="1">
      <alignment horizontal="center"/>
    </xf>
    <xf numFmtId="0" fontId="12" fillId="6" borderId="0" xfId="0" applyFont="1" applyFill="1"/>
    <xf numFmtId="0" fontId="12" fillId="6" borderId="0" xfId="0" applyFont="1" applyFill="1" applyAlignment="1" applyProtection="1">
      <alignment horizontal="center"/>
      <protection locked="0"/>
    </xf>
    <xf numFmtId="164" fontId="12" fillId="6" borderId="0" xfId="0" applyNumberFormat="1" applyFont="1" applyFill="1" applyProtection="1">
      <protection locked="0"/>
    </xf>
    <xf numFmtId="164" fontId="12" fillId="6" borderId="0" xfId="0" applyNumberFormat="1" applyFont="1" applyFill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164" fontId="12" fillId="8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">
    <cellStyle name="Neutral" xfId="3" builtinId="28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0</xdr:row>
      <xdr:rowOff>101600</xdr:rowOff>
    </xdr:from>
    <xdr:to>
      <xdr:col>3</xdr:col>
      <xdr:colOff>647700</xdr:colOff>
      <xdr:row>9</xdr:row>
      <xdr:rowOff>111477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E0FBBDB-38A9-D249-9D3F-71C33C72A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600" y="101600"/>
          <a:ext cx="2159000" cy="2562577"/>
        </a:xfrm>
        <a:prstGeom prst="rect">
          <a:avLst/>
        </a:prstGeom>
      </xdr:spPr>
    </xdr:pic>
    <xdr:clientData/>
  </xdr:twoCellAnchor>
  <xdr:oneCellAnchor>
    <xdr:from>
      <xdr:col>4</xdr:col>
      <xdr:colOff>166511</xdr:colOff>
      <xdr:row>0</xdr:row>
      <xdr:rowOff>197555</xdr:rowOff>
    </xdr:from>
    <xdr:ext cx="10430933" cy="4200765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7DD96DC-FF51-444D-A203-0F0EB3C8809F}"/>
            </a:ext>
          </a:extLst>
        </xdr:cNvPr>
        <xdr:cNvSpPr txBox="1"/>
      </xdr:nvSpPr>
      <xdr:spPr>
        <a:xfrm>
          <a:off x="3557411" y="197555"/>
          <a:ext cx="10430933" cy="4200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CH" sz="3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Camp-o-Mat – Finde deine perfekte Campinglösung!</a:t>
          </a:r>
        </a:p>
        <a:p>
          <a:endParaRPr lang="de-CH" sz="16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de-CH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Was kostet Camping wirklich?</a:t>
          </a:r>
          <a:br>
            <a:rPr lang="de-CH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de-CH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Mit dem Camp-o-Mat kannst du herausfinden, welche Campingoption zu deinen Bedürfnissen passt – und </a:t>
          </a:r>
          <a:r>
            <a:rPr lang="de-CH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was sie dich pro Nacht tatsächlich kostet</a:t>
          </a:r>
          <a:r>
            <a:rPr lang="de-CH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de-CH" sz="16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de-CH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👤 </a:t>
          </a:r>
          <a:r>
            <a:rPr lang="de-CH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 funktioniert’s:</a:t>
          </a:r>
          <a:endParaRPr lang="de-CH" sz="16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de-CH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Beantworte ein paar Fragen zu deinem Fahrzeug, deinem Reiseverhalten und deinen Wünschen</a:t>
          </a:r>
        </a:p>
        <a:p>
          <a:r>
            <a:rPr lang="de-CH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Die Tabelle berechnet automatisch deine </a:t>
          </a:r>
          <a:r>
            <a:rPr lang="de-CH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individuellen Nutzungskosten, auf der Basis typischer Vergleichswerte/Benchmarks</a:t>
          </a:r>
          <a:r>
            <a:rPr lang="de-CH" sz="16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e-CH" sz="16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de-CH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Du siehst auf einen Blick, wie sich Anschaffung, Nutzung und Ausstattung auf den Preis auswirken</a:t>
          </a:r>
        </a:p>
        <a:p>
          <a:r>
            <a:rPr lang="de-CH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🎯 </a:t>
          </a:r>
          <a:r>
            <a:rPr lang="de-CH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Ziel:</a:t>
          </a:r>
          <a:br>
            <a:rPr lang="de-CH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de-CH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Transparenz schaffen bei der Entscheidung: Wohnmobil, Van-Ausbau, Dachzelt und/oder Campingbox – oder vielleicht doch lieber Zelt?</a:t>
          </a:r>
        </a:p>
        <a:p>
          <a:r>
            <a:rPr lang="de-DE" sz="1600"/>
            <a:t>Der Camp-O-Mat gibt eine</a:t>
          </a:r>
          <a:r>
            <a:rPr lang="de-DE" sz="1600" baseline="0"/>
            <a:t> grobe Orientierung und basiert auf allegemein zugänglichen Durchschnittswerten.</a:t>
          </a:r>
          <a:endParaRPr lang="de-DE" sz="16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tthiasgortzen/Library/CloudStorage/Dropbox/03%20Cube4Life/04%20Marketing/09%20Messen/2026%20-%20f.re.e/Campo-Mat_V3.xlsx" TargetMode="External"/><Relationship Id="rId1" Type="http://schemas.openxmlformats.org/officeDocument/2006/relationships/externalLinkPath" Target="/Users/matthiasgortzen/Library/CloudStorage/Dropbox/03%20Cube4Life/04%20Marketing/09%20Messen/2026%20-%20f.re.e/Campo-Mat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ingabe und Auswertung"/>
      <sheetName val="Fhzg-Kat"/>
      <sheetName val="Camp-Kat"/>
      <sheetName val="Default Parameter"/>
      <sheetName val="Parameter"/>
    </sheetNames>
    <sheetDataSet>
      <sheetData sheetId="0"/>
      <sheetData sheetId="1">
        <row r="1">
          <cell r="C1" t="str">
            <v>Basisklasse</v>
          </cell>
          <cell r="D1" t="str">
            <v>Mittelklasse</v>
          </cell>
          <cell r="E1" t="str">
            <v>Oberklasse</v>
          </cell>
          <cell r="F1" t="str">
            <v>Luxusklasse</v>
          </cell>
        </row>
        <row r="2">
          <cell r="A2" t="str">
            <v>PkW</v>
          </cell>
          <cell r="C2">
            <v>16000</v>
          </cell>
          <cell r="D2">
            <v>27500</v>
          </cell>
          <cell r="E2">
            <v>47500</v>
          </cell>
          <cell r="F2">
            <v>80000</v>
          </cell>
          <cell r="G2">
            <v>6</v>
          </cell>
        </row>
        <row r="3">
          <cell r="A3" t="str">
            <v>MiniVan</v>
          </cell>
          <cell r="C3">
            <v>23000</v>
          </cell>
          <cell r="D3">
            <v>36500</v>
          </cell>
          <cell r="E3">
            <v>55000</v>
          </cell>
          <cell r="F3">
            <v>87500</v>
          </cell>
          <cell r="G3">
            <v>6</v>
          </cell>
        </row>
        <row r="4">
          <cell r="A4" t="str">
            <v>Van</v>
          </cell>
          <cell r="C4">
            <v>30000</v>
          </cell>
          <cell r="D4">
            <v>45000</v>
          </cell>
          <cell r="E4">
            <v>65000</v>
          </cell>
          <cell r="F4">
            <v>97500</v>
          </cell>
          <cell r="G4">
            <v>8</v>
          </cell>
        </row>
        <row r="5">
          <cell r="A5" t="str">
            <v>Transporter</v>
          </cell>
          <cell r="C5">
            <v>35000</v>
          </cell>
          <cell r="D5">
            <v>50000</v>
          </cell>
          <cell r="E5">
            <v>72500</v>
          </cell>
          <cell r="F5">
            <v>117500</v>
          </cell>
          <cell r="G5">
            <v>8</v>
          </cell>
        </row>
        <row r="6">
          <cell r="A6" t="str">
            <v>WoMo_S</v>
          </cell>
          <cell r="C6">
            <v>24000</v>
          </cell>
          <cell r="D6">
            <v>37500</v>
          </cell>
          <cell r="E6">
            <v>52500</v>
          </cell>
          <cell r="F6">
            <v>78750</v>
          </cell>
          <cell r="G6">
            <v>10</v>
          </cell>
        </row>
        <row r="7">
          <cell r="A7" t="str">
            <v>WoMo_M</v>
          </cell>
          <cell r="C7">
            <v>50000</v>
          </cell>
          <cell r="D7">
            <v>72500</v>
          </cell>
          <cell r="E7">
            <v>97500</v>
          </cell>
          <cell r="F7">
            <v>146250</v>
          </cell>
          <cell r="G7">
            <v>12</v>
          </cell>
        </row>
        <row r="8">
          <cell r="A8" t="str">
            <v>WoMo_L</v>
          </cell>
          <cell r="C8">
            <v>85000</v>
          </cell>
          <cell r="D8">
            <v>125000</v>
          </cell>
          <cell r="E8">
            <v>175000</v>
          </cell>
          <cell r="F8">
            <v>240000</v>
          </cell>
          <cell r="G8">
            <v>15</v>
          </cell>
        </row>
        <row r="9">
          <cell r="A9" t="str">
            <v>WoMo_XL</v>
          </cell>
          <cell r="C9">
            <v>185000</v>
          </cell>
          <cell r="D9">
            <v>260000</v>
          </cell>
          <cell r="E9">
            <v>340000</v>
          </cell>
          <cell r="F9">
            <v>750000</v>
          </cell>
          <cell r="G9">
            <v>20</v>
          </cell>
        </row>
      </sheetData>
      <sheetData sheetId="2">
        <row r="4">
          <cell r="B4">
            <v>200</v>
          </cell>
          <cell r="C4">
            <v>800</v>
          </cell>
          <cell r="D4">
            <v>2400</v>
          </cell>
          <cell r="E4">
            <v>3600</v>
          </cell>
        </row>
        <row r="5">
          <cell r="B5">
            <v>500</v>
          </cell>
          <cell r="C5">
            <v>2000</v>
          </cell>
          <cell r="D5">
            <v>6000</v>
          </cell>
          <cell r="E5">
            <v>9000</v>
          </cell>
        </row>
        <row r="6">
          <cell r="B6">
            <v>1500</v>
          </cell>
          <cell r="C6">
            <v>6000</v>
          </cell>
          <cell r="D6">
            <v>18000</v>
          </cell>
          <cell r="E6">
            <v>27000</v>
          </cell>
        </row>
        <row r="7">
          <cell r="B7">
            <v>1500</v>
          </cell>
          <cell r="C7">
            <v>6000</v>
          </cell>
          <cell r="D7">
            <v>18000</v>
          </cell>
          <cell r="E7">
            <v>27000</v>
          </cell>
        </row>
        <row r="8">
          <cell r="B8">
            <v>2000</v>
          </cell>
          <cell r="C8">
            <v>8000</v>
          </cell>
          <cell r="D8">
            <v>24000</v>
          </cell>
          <cell r="E8">
            <v>36000</v>
          </cell>
        </row>
        <row r="9">
          <cell r="B9">
            <v>2500</v>
          </cell>
          <cell r="C9">
            <v>10000</v>
          </cell>
          <cell r="D9">
            <v>30000</v>
          </cell>
          <cell r="E9">
            <v>45000</v>
          </cell>
        </row>
        <row r="16">
          <cell r="B16">
            <v>1</v>
          </cell>
          <cell r="C16">
            <v>1</v>
          </cell>
          <cell r="D16">
            <v>1.2</v>
          </cell>
          <cell r="E16">
            <v>1.5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>
            <v>1</v>
          </cell>
          <cell r="C17">
            <v>1</v>
          </cell>
          <cell r="D17">
            <v>1.2</v>
          </cell>
          <cell r="E17">
            <v>1.5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>
            <v>0</v>
          </cell>
          <cell r="C18">
            <v>1</v>
          </cell>
          <cell r="D18">
            <v>1.2</v>
          </cell>
          <cell r="E18">
            <v>1.5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B19">
            <v>0</v>
          </cell>
          <cell r="C19">
            <v>1</v>
          </cell>
          <cell r="D19">
            <v>1.2</v>
          </cell>
          <cell r="E19">
            <v>1.5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1.5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1.5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B9EC-ED48-A64B-A7C6-B04C3A1CCBE2}">
  <sheetPr codeName="Tabelle6"/>
  <dimension ref="B1:P72"/>
  <sheetViews>
    <sheetView showGridLines="0" tabSelected="1" topLeftCell="A23" zoomScale="80" zoomScaleNormal="80" workbookViewId="0">
      <selection activeCell="K57" sqref="K57"/>
    </sheetView>
  </sheetViews>
  <sheetFormatPr baseColWidth="10" defaultRowHeight="16" x14ac:dyDescent="0.2"/>
  <cols>
    <col min="1" max="1" width="7.83203125" customWidth="1"/>
    <col min="4" max="4" width="13.83203125" customWidth="1"/>
    <col min="5" max="5" width="12.1640625" customWidth="1"/>
    <col min="11" max="11" width="27.6640625" customWidth="1"/>
    <col min="12" max="12" width="11.5" customWidth="1"/>
    <col min="13" max="13" width="23.1640625" customWidth="1"/>
  </cols>
  <sheetData>
    <row r="1" spans="2:16" ht="73" customHeight="1" x14ac:dyDescent="0.2"/>
    <row r="3" spans="2:16" x14ac:dyDescent="0.2"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2:16" x14ac:dyDescent="0.2"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15" spans="2:16" ht="97" customHeight="1" x14ac:dyDescent="0.2"/>
    <row r="16" spans="2:16" ht="22" x14ac:dyDescent="0.3">
      <c r="B16" s="19" t="s">
        <v>127</v>
      </c>
      <c r="E16" s="38" t="s">
        <v>126</v>
      </c>
      <c r="F16" s="19" t="s">
        <v>128</v>
      </c>
    </row>
    <row r="18" spans="2:13" ht="46" x14ac:dyDescent="0.2">
      <c r="K18" s="20" t="s">
        <v>84</v>
      </c>
      <c r="L18" s="21"/>
      <c r="M18" s="22" t="s">
        <v>85</v>
      </c>
    </row>
    <row r="20" spans="2:13" ht="22" x14ac:dyDescent="0.3">
      <c r="B20" s="35" t="s">
        <v>123</v>
      </c>
      <c r="C20" s="36"/>
      <c r="D20" s="36"/>
      <c r="E20" s="36"/>
      <c r="F20" s="36"/>
      <c r="G20" s="36"/>
      <c r="H20" s="36"/>
      <c r="I20" s="36"/>
      <c r="J20" s="36"/>
      <c r="K20" s="37"/>
      <c r="L20" s="37"/>
      <c r="M20" s="37"/>
    </row>
    <row r="22" spans="2:13" ht="22" x14ac:dyDescent="0.3">
      <c r="B22" s="23" t="s">
        <v>86</v>
      </c>
      <c r="K22" s="39"/>
      <c r="L22" s="24"/>
      <c r="M22" s="25">
        <f>K22</f>
        <v>0</v>
      </c>
    </row>
    <row r="23" spans="2:13" ht="22" x14ac:dyDescent="0.3">
      <c r="B23" s="23"/>
      <c r="C23" s="26" t="s">
        <v>51</v>
      </c>
      <c r="D23" s="27" t="s">
        <v>87</v>
      </c>
      <c r="E23" s="27" t="s">
        <v>11</v>
      </c>
      <c r="F23" s="27" t="s">
        <v>88</v>
      </c>
      <c r="G23" s="27"/>
      <c r="K23" s="42" t="str">
        <f>K22&amp;"_1"</f>
        <v>_1</v>
      </c>
      <c r="L23" s="24"/>
      <c r="M23" s="24"/>
    </row>
    <row r="24" spans="2:13" ht="22" x14ac:dyDescent="0.3">
      <c r="B24" s="23"/>
      <c r="C24" s="26" t="s">
        <v>5</v>
      </c>
      <c r="D24" s="27" t="s">
        <v>87</v>
      </c>
      <c r="E24" s="27" t="s">
        <v>11</v>
      </c>
      <c r="F24" s="27" t="s">
        <v>88</v>
      </c>
      <c r="G24" s="27"/>
      <c r="K24" s="24"/>
      <c r="L24" s="24"/>
      <c r="M24" s="24"/>
    </row>
    <row r="25" spans="2:13" ht="22" x14ac:dyDescent="0.3">
      <c r="B25" s="23"/>
      <c r="C25" s="26" t="s">
        <v>6</v>
      </c>
      <c r="D25" s="27" t="s">
        <v>87</v>
      </c>
      <c r="E25" s="27" t="s">
        <v>11</v>
      </c>
      <c r="F25" s="27" t="s">
        <v>88</v>
      </c>
      <c r="G25" s="27"/>
      <c r="K25" s="24"/>
      <c r="L25" s="24"/>
      <c r="M25" s="24"/>
    </row>
    <row r="26" spans="2:13" ht="22" x14ac:dyDescent="0.3">
      <c r="B26" s="23"/>
      <c r="C26" s="26" t="s">
        <v>7</v>
      </c>
      <c r="D26" s="27" t="s">
        <v>87</v>
      </c>
      <c r="E26" s="27" t="s">
        <v>11</v>
      </c>
      <c r="F26" s="27" t="s">
        <v>88</v>
      </c>
      <c r="G26" s="27"/>
      <c r="K26" s="24"/>
      <c r="L26" s="24"/>
      <c r="M26" s="24"/>
    </row>
    <row r="27" spans="2:13" ht="22" x14ac:dyDescent="0.3">
      <c r="B27" s="23"/>
      <c r="C27" s="26" t="s">
        <v>52</v>
      </c>
      <c r="D27" s="27" t="s">
        <v>87</v>
      </c>
      <c r="E27" s="27" t="s">
        <v>11</v>
      </c>
      <c r="F27" s="27" t="s">
        <v>88</v>
      </c>
      <c r="G27" s="27" t="s">
        <v>89</v>
      </c>
      <c r="K27" s="24"/>
      <c r="L27" s="24"/>
      <c r="M27" s="24"/>
    </row>
    <row r="28" spans="2:13" ht="22" x14ac:dyDescent="0.3">
      <c r="B28" s="23"/>
      <c r="C28" s="26" t="s">
        <v>53</v>
      </c>
      <c r="D28" s="28" t="s">
        <v>90</v>
      </c>
      <c r="E28" s="27" t="s">
        <v>91</v>
      </c>
      <c r="F28" s="27" t="s">
        <v>92</v>
      </c>
      <c r="G28" s="27" t="s">
        <v>93</v>
      </c>
      <c r="K28" s="24"/>
      <c r="L28" s="24"/>
      <c r="M28" s="24"/>
    </row>
    <row r="29" spans="2:13" ht="22" x14ac:dyDescent="0.3">
      <c r="B29" s="23"/>
      <c r="C29" s="26" t="s">
        <v>54</v>
      </c>
      <c r="D29" s="28" t="s">
        <v>94</v>
      </c>
      <c r="E29" s="27" t="s">
        <v>95</v>
      </c>
      <c r="F29" s="27" t="s">
        <v>96</v>
      </c>
      <c r="G29" s="27" t="s">
        <v>97</v>
      </c>
      <c r="K29" s="24"/>
      <c r="L29" s="24"/>
      <c r="M29" s="24"/>
    </row>
    <row r="30" spans="2:13" ht="22" x14ac:dyDescent="0.3">
      <c r="B30" s="23"/>
      <c r="C30" s="26" t="s">
        <v>55</v>
      </c>
      <c r="D30" s="28" t="s">
        <v>98</v>
      </c>
      <c r="E30" s="27" t="s">
        <v>12</v>
      </c>
      <c r="F30" s="27" t="s">
        <v>99</v>
      </c>
      <c r="G30" s="27" t="s">
        <v>100</v>
      </c>
      <c r="K30" s="24"/>
      <c r="L30" s="24"/>
      <c r="M30" s="24"/>
    </row>
    <row r="31" spans="2:13" ht="22" x14ac:dyDescent="0.3">
      <c r="B31" s="23"/>
      <c r="C31" s="26"/>
      <c r="K31" s="24"/>
      <c r="L31" s="24"/>
      <c r="M31" s="24"/>
    </row>
    <row r="32" spans="2:13" ht="22" x14ac:dyDescent="0.3">
      <c r="B32" s="23" t="s">
        <v>101</v>
      </c>
      <c r="K32" s="39"/>
      <c r="L32" s="24"/>
      <c r="M32" s="25">
        <f>K32</f>
        <v>0</v>
      </c>
    </row>
    <row r="33" spans="2:13" ht="22" x14ac:dyDescent="0.3">
      <c r="B33" s="23"/>
    </row>
    <row r="34" spans="2:13" ht="22" x14ac:dyDescent="0.3">
      <c r="B34" s="35" t="s">
        <v>122</v>
      </c>
      <c r="C34" s="36"/>
      <c r="D34" s="36"/>
      <c r="E34" s="36"/>
      <c r="F34" s="36"/>
      <c r="G34" s="36"/>
      <c r="H34" s="36"/>
      <c r="I34" s="36"/>
      <c r="J34" s="36"/>
      <c r="K34" s="37"/>
      <c r="L34" s="37"/>
      <c r="M34" s="37"/>
    </row>
    <row r="35" spans="2:13" ht="22" x14ac:dyDescent="0.3">
      <c r="B35" s="23"/>
      <c r="K35" s="24"/>
      <c r="L35" s="24"/>
      <c r="M35" s="24"/>
    </row>
    <row r="36" spans="2:13" ht="22" x14ac:dyDescent="0.3">
      <c r="B36" s="23" t="s">
        <v>102</v>
      </c>
      <c r="K36" s="39"/>
      <c r="L36" s="24"/>
      <c r="M36" s="25">
        <f>K36</f>
        <v>0</v>
      </c>
    </row>
    <row r="37" spans="2:13" s="3" customFormat="1" ht="22" x14ac:dyDescent="0.3">
      <c r="C37" s="3" t="s">
        <v>74</v>
      </c>
      <c r="D37" s="3" t="s">
        <v>103</v>
      </c>
      <c r="K37" s="24"/>
      <c r="L37" s="24"/>
      <c r="M37" s="24"/>
    </row>
    <row r="38" spans="2:13" s="3" customFormat="1" ht="22" x14ac:dyDescent="0.3">
      <c r="C38" s="3" t="s">
        <v>76</v>
      </c>
      <c r="D38" s="3" t="s">
        <v>104</v>
      </c>
      <c r="K38" s="24"/>
      <c r="L38" s="24"/>
      <c r="M38" s="24"/>
    </row>
    <row r="39" spans="2:13" s="3" customFormat="1" ht="22" x14ac:dyDescent="0.3">
      <c r="C39" s="3" t="s">
        <v>78</v>
      </c>
      <c r="D39" s="3" t="s">
        <v>105</v>
      </c>
      <c r="K39" s="24"/>
      <c r="L39" s="24"/>
      <c r="M39" s="24"/>
    </row>
    <row r="40" spans="2:13" s="3" customFormat="1" ht="22" x14ac:dyDescent="0.3">
      <c r="C40" s="3" t="s">
        <v>80</v>
      </c>
      <c r="D40" s="3" t="s">
        <v>106</v>
      </c>
      <c r="K40" s="24"/>
      <c r="L40" s="24"/>
      <c r="M40" s="24"/>
    </row>
    <row r="41" spans="2:13" ht="22" x14ac:dyDescent="0.3">
      <c r="B41" s="23" t="s">
        <v>107</v>
      </c>
      <c r="K41" s="39"/>
      <c r="L41" s="24"/>
      <c r="M41" s="25">
        <f>K41</f>
        <v>0</v>
      </c>
    </row>
    <row r="42" spans="2:13" s="3" customFormat="1" ht="22" x14ac:dyDescent="0.3">
      <c r="C42" s="3" t="s">
        <v>73</v>
      </c>
      <c r="D42" s="3" t="s">
        <v>129</v>
      </c>
      <c r="K42" s="24"/>
      <c r="L42" s="24"/>
      <c r="M42" s="24"/>
    </row>
    <row r="43" spans="2:13" s="3" customFormat="1" ht="22" x14ac:dyDescent="0.3">
      <c r="C43" s="3" t="s">
        <v>75</v>
      </c>
      <c r="D43" s="3" t="s">
        <v>108</v>
      </c>
      <c r="K43" s="24"/>
      <c r="L43" s="24"/>
      <c r="M43" s="24"/>
    </row>
    <row r="44" spans="2:13" s="3" customFormat="1" ht="22" x14ac:dyDescent="0.3">
      <c r="C44" s="3" t="s">
        <v>77</v>
      </c>
      <c r="D44" s="3" t="s">
        <v>3</v>
      </c>
      <c r="K44" s="24"/>
      <c r="L44" s="24"/>
      <c r="M44" s="24"/>
    </row>
    <row r="45" spans="2:13" s="3" customFormat="1" ht="22" x14ac:dyDescent="0.3">
      <c r="C45" s="3" t="s">
        <v>79</v>
      </c>
      <c r="D45" s="3" t="s">
        <v>27</v>
      </c>
      <c r="K45" s="24"/>
      <c r="L45" s="24"/>
      <c r="M45" s="24"/>
    </row>
    <row r="46" spans="2:13" s="3" customFormat="1" ht="22" x14ac:dyDescent="0.3">
      <c r="C46" s="3" t="s">
        <v>81</v>
      </c>
      <c r="D46" s="3" t="s">
        <v>28</v>
      </c>
      <c r="K46" s="24"/>
      <c r="L46" s="24"/>
      <c r="M46" s="24"/>
    </row>
    <row r="47" spans="2:13" s="3" customFormat="1" ht="22" x14ac:dyDescent="0.3">
      <c r="C47" s="3" t="s">
        <v>82</v>
      </c>
      <c r="D47" s="3" t="s">
        <v>29</v>
      </c>
      <c r="K47" s="24"/>
      <c r="L47" s="24"/>
      <c r="M47" s="24"/>
    </row>
    <row r="48" spans="2:13" ht="22" x14ac:dyDescent="0.3">
      <c r="B48" s="23" t="s">
        <v>109</v>
      </c>
      <c r="K48" s="39"/>
      <c r="L48" s="24"/>
      <c r="M48" s="25">
        <f>K48</f>
        <v>0</v>
      </c>
    </row>
    <row r="49" spans="2:13" ht="22" x14ac:dyDescent="0.3">
      <c r="B49" s="23"/>
    </row>
    <row r="50" spans="2:13" ht="22" x14ac:dyDescent="0.3">
      <c r="B50" s="35" t="s">
        <v>125</v>
      </c>
      <c r="C50" s="36"/>
      <c r="D50" s="36"/>
      <c r="E50" s="36"/>
      <c r="F50" s="36"/>
      <c r="G50" s="36"/>
      <c r="H50" s="36"/>
      <c r="I50" s="36"/>
      <c r="J50" s="36"/>
      <c r="K50" s="37"/>
      <c r="L50" s="37"/>
      <c r="M50" s="37"/>
    </row>
    <row r="51" spans="2:13" ht="22" x14ac:dyDescent="0.3">
      <c r="B51" s="23"/>
      <c r="K51" s="24"/>
      <c r="L51" s="24"/>
      <c r="M51" s="24"/>
    </row>
    <row r="52" spans="2:13" ht="22" x14ac:dyDescent="0.3">
      <c r="B52" s="23" t="s">
        <v>110</v>
      </c>
      <c r="K52" s="39" t="e">
        <f>M52</f>
        <v>#N/A</v>
      </c>
      <c r="L52" s="24"/>
      <c r="M52" s="25" t="e">
        <f>'Eingabe und Auswertung'!D12</f>
        <v>#N/A</v>
      </c>
    </row>
    <row r="53" spans="2:13" ht="22" x14ac:dyDescent="0.3">
      <c r="B53" s="23"/>
      <c r="K53" s="24"/>
      <c r="L53" s="24"/>
      <c r="M53" s="24"/>
    </row>
    <row r="54" spans="2:13" ht="22" x14ac:dyDescent="0.3">
      <c r="B54" s="23" t="s">
        <v>111</v>
      </c>
      <c r="K54" s="39" t="e">
        <f>M54</f>
        <v>#N/A</v>
      </c>
      <c r="L54" s="24"/>
      <c r="M54" s="25" t="e">
        <f>'Eingabe und Auswertung'!$D$13</f>
        <v>#N/A</v>
      </c>
    </row>
    <row r="55" spans="2:13" ht="22" x14ac:dyDescent="0.3">
      <c r="B55" s="23"/>
      <c r="K55" s="29"/>
      <c r="L55" s="29"/>
      <c r="M55" s="29"/>
    </row>
    <row r="56" spans="2:13" ht="22" x14ac:dyDescent="0.3">
      <c r="B56" s="23" t="s">
        <v>112</v>
      </c>
      <c r="K56" s="40" t="e">
        <f>M56</f>
        <v>#N/A</v>
      </c>
      <c r="L56" s="24"/>
      <c r="M56" s="30" t="e">
        <f>'Eingabe und Auswertung'!$D$16</f>
        <v>#N/A</v>
      </c>
    </row>
    <row r="57" spans="2:13" ht="22" x14ac:dyDescent="0.3">
      <c r="B57" s="23"/>
      <c r="K57" s="29"/>
      <c r="L57" s="29"/>
      <c r="M57" s="29"/>
    </row>
    <row r="58" spans="2:13" ht="22" x14ac:dyDescent="0.3">
      <c r="B58" s="23" t="s">
        <v>113</v>
      </c>
      <c r="K58" s="39" t="e">
        <f>M58</f>
        <v>#N/A</v>
      </c>
      <c r="L58" s="24"/>
      <c r="M58" s="25" t="e">
        <f>'Eingabe und Auswertung'!$D$17</f>
        <v>#N/A</v>
      </c>
    </row>
    <row r="59" spans="2:13" x14ac:dyDescent="0.2">
      <c r="B59" t="s">
        <v>114</v>
      </c>
      <c r="K59" s="29"/>
      <c r="L59" s="29"/>
      <c r="M59" s="29"/>
    </row>
    <row r="60" spans="2:13" ht="22" x14ac:dyDescent="0.3">
      <c r="B60" s="23" t="s">
        <v>115</v>
      </c>
      <c r="K60" s="41" t="e">
        <f>M60</f>
        <v>#N/A</v>
      </c>
      <c r="L60" s="24"/>
      <c r="M60" s="31" t="e">
        <f>'Eingabe und Auswertung'!$D$18</f>
        <v>#N/A</v>
      </c>
    </row>
    <row r="61" spans="2:13" ht="22" x14ac:dyDescent="0.3">
      <c r="B61" s="23"/>
      <c r="K61" s="29"/>
      <c r="L61" s="29"/>
      <c r="M61" s="29"/>
    </row>
    <row r="62" spans="2:13" ht="22" x14ac:dyDescent="0.3">
      <c r="B62" s="23" t="s">
        <v>116</v>
      </c>
      <c r="K62" s="40" t="e">
        <f>M62</f>
        <v>#N/A</v>
      </c>
      <c r="L62" s="24"/>
      <c r="M62" s="30" t="e">
        <f>'Eingabe und Auswertung'!$D$20</f>
        <v>#N/A</v>
      </c>
    </row>
    <row r="63" spans="2:13" x14ac:dyDescent="0.2">
      <c r="B63" t="s">
        <v>117</v>
      </c>
      <c r="K63" s="29"/>
      <c r="L63" s="29"/>
      <c r="M63" s="29"/>
    </row>
    <row r="64" spans="2:13" ht="22" x14ac:dyDescent="0.3">
      <c r="B64" s="23" t="s">
        <v>118</v>
      </c>
      <c r="K64" s="39" t="e">
        <f>M64</f>
        <v>#N/A</v>
      </c>
      <c r="L64" s="24"/>
      <c r="M64" s="25" t="e">
        <f>'Eingabe und Auswertung'!$D$21</f>
        <v>#N/A</v>
      </c>
    </row>
    <row r="65" spans="2:13" x14ac:dyDescent="0.2">
      <c r="B65" t="s">
        <v>114</v>
      </c>
      <c r="K65" s="29"/>
      <c r="L65" s="29"/>
      <c r="M65" s="29"/>
    </row>
    <row r="66" spans="2:13" ht="22" x14ac:dyDescent="0.3">
      <c r="B66" s="23"/>
    </row>
    <row r="67" spans="2:13" ht="22" x14ac:dyDescent="0.3">
      <c r="B67" s="35" t="s">
        <v>124</v>
      </c>
      <c r="C67" s="36"/>
      <c r="D67" s="36"/>
      <c r="E67" s="36"/>
      <c r="F67" s="36"/>
      <c r="G67" s="36"/>
      <c r="H67" s="36"/>
      <c r="I67" s="36"/>
      <c r="J67" s="36"/>
      <c r="K67" s="37"/>
      <c r="L67" s="37"/>
      <c r="M67" s="37"/>
    </row>
    <row r="68" spans="2:13" ht="22" x14ac:dyDescent="0.3">
      <c r="B68" s="23"/>
      <c r="K68" s="24"/>
      <c r="L68" s="24"/>
      <c r="M68" s="24"/>
    </row>
    <row r="69" spans="2:13" ht="22" x14ac:dyDescent="0.3">
      <c r="B69" s="23" t="s">
        <v>119</v>
      </c>
      <c r="C69" s="23"/>
      <c r="D69" s="23"/>
      <c r="E69" s="23"/>
      <c r="F69" s="23"/>
      <c r="G69" s="23"/>
      <c r="H69" s="23"/>
      <c r="I69" s="23"/>
      <c r="J69" s="23"/>
      <c r="K69" s="32" t="e">
        <f>K56/K58/K52+K60/K52</f>
        <v>#N/A</v>
      </c>
      <c r="L69" s="19"/>
      <c r="M69" s="32" t="e">
        <f>M56/M58/M52+M60/M52</f>
        <v>#N/A</v>
      </c>
    </row>
    <row r="70" spans="2:13" ht="22" x14ac:dyDescent="0.3">
      <c r="B70" s="23" t="s">
        <v>120</v>
      </c>
      <c r="C70" s="23"/>
      <c r="D70" s="23"/>
      <c r="E70" s="23"/>
      <c r="F70" s="23"/>
      <c r="G70" s="23"/>
      <c r="H70" s="23"/>
      <c r="I70" s="23"/>
      <c r="J70" s="23"/>
      <c r="K70" s="43" t="e">
        <f>IF(K64=0,"-",K62/K64/K54)</f>
        <v>#N/A</v>
      </c>
      <c r="L70" s="24"/>
      <c r="M70" s="43" t="e">
        <f>IF(M64=0,"-",M62/M64/M54)</f>
        <v>#N/A</v>
      </c>
    </row>
    <row r="71" spans="2:13" ht="22" x14ac:dyDescent="0.3">
      <c r="B71" s="23"/>
      <c r="C71" s="23"/>
      <c r="D71" s="23"/>
      <c r="E71" s="23"/>
      <c r="F71" s="23"/>
      <c r="G71" s="23"/>
      <c r="H71" s="23"/>
      <c r="I71" s="23"/>
      <c r="J71" s="23"/>
      <c r="K71" s="19"/>
      <c r="L71" s="19"/>
      <c r="M71" s="19"/>
    </row>
    <row r="72" spans="2:13" ht="22" x14ac:dyDescent="0.3">
      <c r="B72" s="23" t="s">
        <v>121</v>
      </c>
      <c r="C72" s="23"/>
      <c r="D72" s="23"/>
      <c r="E72" s="23"/>
      <c r="F72" s="23"/>
      <c r="G72" s="33"/>
      <c r="H72" s="23"/>
      <c r="I72" s="23"/>
      <c r="J72" s="23"/>
      <c r="K72" s="34" t="e">
        <f>IF(K64=0,K69,K69+K70)</f>
        <v>#N/A</v>
      </c>
      <c r="L72" s="19"/>
      <c r="M72" s="34" t="e">
        <f>IF(M64=0,M69,M69+M70)</f>
        <v>#N/A</v>
      </c>
    </row>
  </sheetData>
  <sheetProtection algorithmName="SHA-512" hashValue="8oqc1xONaZUgSDIWnQq59UG+IixZTZnIUBRrgfmGMCXn5qlp4epfcYSY6jL5JQq+TDmGx8LJ0JqDR2u8dChmdA==" saltValue="EEwfrIFZY+7Sdng9bKI3dA==" spinCount="100000" sheet="1" objects="1" scenarios="1"/>
  <mergeCells count="1">
    <mergeCell ref="E3:P4"/>
  </mergeCells>
  <dataValidations count="2">
    <dataValidation type="list" allowBlank="1" showInputMessage="1" showErrorMessage="1" sqref="K41" xr:uid="{825AC9B0-787D-CB49-82C9-CFE27EE0A46D}">
      <formula1>INDIRECT($K$23)</formula1>
    </dataValidation>
    <dataValidation type="list" allowBlank="1" showInputMessage="1" showErrorMessage="1" sqref="K36" xr:uid="{1A67CBFF-1881-B849-AEE4-C750BCD581DC}">
      <formula1>INDIRECT($K$22)</formula1>
    </dataValidation>
  </dataValidations>
  <pageMargins left="0.7" right="0.7" top="0.78740157499999996" bottom="0.78740157499999996" header="0.3" footer="0.3"/>
  <pageSetup paperSize="9" orientation="landscape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14E4384-882B-244A-8611-AF28DB39E59A}">
          <x14:formula1>
            <xm:f>Parameter!$A$2:$A$9</xm:f>
          </x14:formula1>
          <xm:sqref>K22</xm:sqref>
        </x14:dataValidation>
        <x14:dataValidation type="list" allowBlank="1" showInputMessage="1" showErrorMessage="1" xr:uid="{2ACDDA0E-8751-8042-9F19-50519D39C3D2}">
          <x14:formula1>
            <xm:f>Parameter!$E$2:$E$5</xm:f>
          </x14:formula1>
          <xm:sqref>K32</xm:sqref>
        </x14:dataValidation>
        <x14:dataValidation type="list" allowBlank="1" showInputMessage="1" showErrorMessage="1" xr:uid="{F3D51936-3BE9-1744-82F2-FF755BC41A50}">
          <x14:formula1>
            <xm:f>Parameter!$D$2:$D$5</xm:f>
          </x14:formula1>
          <xm:sqref>K48:K50 K66:K67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D63A-19D3-6E4E-9F90-B18A146D1891}">
  <sheetPr codeName="Tabelle1"/>
  <dimension ref="A4:I27"/>
  <sheetViews>
    <sheetView workbookViewId="0">
      <selection activeCell="G25" sqref="G25"/>
    </sheetView>
  </sheetViews>
  <sheetFormatPr baseColWidth="10" defaultRowHeight="16" x14ac:dyDescent="0.2"/>
  <cols>
    <col min="1" max="1" width="50.5" customWidth="1"/>
    <col min="2" max="3" width="18.5" customWidth="1"/>
    <col min="4" max="4" width="16" style="10" customWidth="1"/>
  </cols>
  <sheetData>
    <row r="4" spans="1:9" x14ac:dyDescent="0.2">
      <c r="A4" s="45" t="s">
        <v>64</v>
      </c>
      <c r="B4" s="45"/>
      <c r="C4" s="45"/>
      <c r="D4" s="45"/>
      <c r="E4" s="45"/>
      <c r="F4" s="45"/>
      <c r="G4" s="45"/>
      <c r="H4" s="45"/>
      <c r="I4" s="45"/>
    </row>
    <row r="5" spans="1:9" x14ac:dyDescent="0.2">
      <c r="A5" t="s">
        <v>37</v>
      </c>
      <c r="C5" t="s">
        <v>61</v>
      </c>
      <c r="D5" s="18">
        <f>'Camp-O-Mat'!K22</f>
        <v>0</v>
      </c>
    </row>
    <row r="6" spans="1:9" x14ac:dyDescent="0.2">
      <c r="A6" t="s">
        <v>38</v>
      </c>
      <c r="C6" t="s">
        <v>61</v>
      </c>
      <c r="D6" s="18">
        <f>'Camp-O-Mat'!K32</f>
        <v>0</v>
      </c>
    </row>
    <row r="7" spans="1:9" x14ac:dyDescent="0.2">
      <c r="A7" t="s">
        <v>43</v>
      </c>
      <c r="C7" t="s">
        <v>61</v>
      </c>
      <c r="D7" s="18">
        <f>'Camp-O-Mat'!K36</f>
        <v>0</v>
      </c>
    </row>
    <row r="8" spans="1:9" x14ac:dyDescent="0.2">
      <c r="D8"/>
    </row>
    <row r="9" spans="1:9" x14ac:dyDescent="0.2">
      <c r="A9" t="s">
        <v>39</v>
      </c>
      <c r="C9" t="s">
        <v>61</v>
      </c>
      <c r="D9" s="18">
        <f>'Camp-O-Mat'!K41</f>
        <v>0</v>
      </c>
    </row>
    <row r="10" spans="1:9" x14ac:dyDescent="0.2">
      <c r="A10" t="s">
        <v>40</v>
      </c>
      <c r="C10" t="s">
        <v>61</v>
      </c>
      <c r="D10" s="18">
        <f>'Camp-O-Mat'!K48</f>
        <v>0</v>
      </c>
    </row>
    <row r="11" spans="1:9" x14ac:dyDescent="0.2">
      <c r="A11" s="45" t="s">
        <v>65</v>
      </c>
      <c r="B11" s="45"/>
      <c r="C11" s="45"/>
      <c r="D11" s="45"/>
      <c r="E11" s="45"/>
      <c r="F11" s="45"/>
      <c r="G11" s="45"/>
      <c r="H11" s="45"/>
      <c r="I11" s="45"/>
    </row>
    <row r="12" spans="1:9" x14ac:dyDescent="0.2">
      <c r="A12" t="s">
        <v>50</v>
      </c>
      <c r="B12" t="s">
        <v>42</v>
      </c>
      <c r="C12" t="s">
        <v>62</v>
      </c>
      <c r="D12" s="13" t="e">
        <f>INDEX('Default Parameter'!B4:E11, MATCH('Eingabe und Auswertung'!D5, 'Default Parameter'!A4:A11, 0), MATCH('Eingabe und Auswertung'!D7,'Default Parameter'!B3:E3, 0))</f>
        <v>#N/A</v>
      </c>
      <c r="E12" s="9"/>
    </row>
    <row r="13" spans="1:9" x14ac:dyDescent="0.2">
      <c r="A13" t="s">
        <v>41</v>
      </c>
      <c r="B13" t="s">
        <v>42</v>
      </c>
      <c r="C13" t="s">
        <v>62</v>
      </c>
      <c r="D13" s="12" t="e" cm="1">
        <f t="array" ref="D13">INDEX('Default Parameter'!F4:F11,MATCH('Eingabe und Auswertung'!D5,'Default Parameter'!A4:A11,0),0)</f>
        <v>#N/A</v>
      </c>
    </row>
    <row r="14" spans="1:9" x14ac:dyDescent="0.2">
      <c r="D14" s="12"/>
    </row>
    <row r="16" spans="1:9" x14ac:dyDescent="0.2">
      <c r="A16" t="s">
        <v>23</v>
      </c>
      <c r="B16" t="s">
        <v>56</v>
      </c>
      <c r="C16" t="s">
        <v>62</v>
      </c>
      <c r="D16" s="11" t="e">
        <f>INDEX(Ansschaffungskosten, MATCH('Eingabe und Auswertung'!D5,Fahrzeugtyp,0), MATCH('Eingabe und Auswertung'!D6,Fahrzeugklasse, 0))</f>
        <v>#N/A</v>
      </c>
    </row>
    <row r="17" spans="1:9" x14ac:dyDescent="0.2">
      <c r="A17" t="s">
        <v>44</v>
      </c>
      <c r="B17" t="s">
        <v>47</v>
      </c>
      <c r="C17" t="s">
        <v>62</v>
      </c>
      <c r="D17" s="14" t="e" cm="1">
        <f t="array" ref="D17">INDEX('Fhzg-Kat'!G2:G9,MATCH('Eingabe und Auswertung'!D5,'Default Parameter'!A4:A11,0),0)</f>
        <v>#N/A</v>
      </c>
    </row>
    <row r="18" spans="1:9" x14ac:dyDescent="0.2">
      <c r="A18" t="s">
        <v>68</v>
      </c>
      <c r="B18" t="s">
        <v>57</v>
      </c>
      <c r="C18" t="s">
        <v>62</v>
      </c>
      <c r="D18" s="11" t="e">
        <f>INDEX('Fhzg-Kat'!C13:F20, MATCH('Eingabe und Auswertung'!D5, 'Fhzg-Kat'!A13:A20, 0), MATCH('Eingabe und Auswertung'!D6,'Fhzg-Kat'!C12:F12, 0))</f>
        <v>#N/A</v>
      </c>
    </row>
    <row r="20" spans="1:9" x14ac:dyDescent="0.2">
      <c r="A20" t="s">
        <v>24</v>
      </c>
      <c r="C20" t="s">
        <v>62</v>
      </c>
      <c r="D20" s="15" t="e">
        <f>(INDEX(Camper_Ausrüstung,MATCH(D9,'Camp-Kat'!A4:A9,0),MATCH(D10,'Camp-Kat'!B2:E2,0)))*E20</f>
        <v>#N/A</v>
      </c>
      <c r="E20" t="e">
        <f>(INDEX(Camper_Fhzfaktor,MATCH(D9,'Camp-Kat'!A4:A9,0),MATCH(D5,'Camp-Kat'!B15:I15,0)))</f>
        <v>#N/A</v>
      </c>
    </row>
    <row r="21" spans="1:9" x14ac:dyDescent="0.2">
      <c r="A21" t="s">
        <v>45</v>
      </c>
      <c r="B21" t="s">
        <v>47</v>
      </c>
      <c r="C21" t="s">
        <v>62</v>
      </c>
      <c r="D21" s="14" t="e">
        <f>IF(E20=0,0,INDEX('Default Parameter'!B15:E15,MATCH('Eingabe und Auswertung'!D7,'Default Parameter'!B3:E3,0)))</f>
        <v>#N/A</v>
      </c>
    </row>
    <row r="22" spans="1:9" x14ac:dyDescent="0.2">
      <c r="A22" s="46" t="s">
        <v>66</v>
      </c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t="s">
        <v>58</v>
      </c>
      <c r="B23" t="s">
        <v>67</v>
      </c>
      <c r="C23" t="s">
        <v>63</v>
      </c>
      <c r="D23" s="15" t="e">
        <f>IF(E20=0,0,(D16/D17+D18)/D12)</f>
        <v>#N/A</v>
      </c>
    </row>
    <row r="24" spans="1:9" x14ac:dyDescent="0.2">
      <c r="A24" t="s">
        <v>59</v>
      </c>
      <c r="B24" t="s">
        <v>67</v>
      </c>
      <c r="C24" t="s">
        <v>63</v>
      </c>
      <c r="D24" s="11" t="e">
        <f>IF(E20=0,0,D20/D21/D13)</f>
        <v>#N/A</v>
      </c>
    </row>
    <row r="26" spans="1:9" ht="17" thickBot="1" x14ac:dyDescent="0.25">
      <c r="A26" s="16" t="s">
        <v>60</v>
      </c>
      <c r="B26" s="16" t="s">
        <v>67</v>
      </c>
      <c r="C26" s="16" t="s">
        <v>63</v>
      </c>
      <c r="D26" s="17" t="e">
        <f>IF(E20&lt;&gt;0,SUM(D23:D25),D16/D17/D12+D18/D12)</f>
        <v>#N/A</v>
      </c>
      <c r="E26" s="16"/>
      <c r="F26" s="16"/>
      <c r="G26" s="16"/>
      <c r="H26" s="16"/>
      <c r="I26" s="16"/>
    </row>
    <row r="27" spans="1:9" ht="17" thickTop="1" x14ac:dyDescent="0.2"/>
  </sheetData>
  <sheetProtection selectLockedCells="1" selectUnlockedCells="1"/>
  <mergeCells count="3">
    <mergeCell ref="A4:I4"/>
    <mergeCell ref="A11:I11"/>
    <mergeCell ref="A22:I22"/>
  </mergeCells>
  <dataValidations disablePrompts="1" count="1">
    <dataValidation type="list" allowBlank="1" showInputMessage="1" showErrorMessage="1" sqref="D8" xr:uid="{BF6F116C-F572-9A49-8883-707C47640487}">
      <formula1>INDIRECT($D$5)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2D831E89-9317-8B44-8116-6CDC178C12DA}">
          <x14:formula1>
            <xm:f>Parameter!$E$2:$E$5</xm:f>
          </x14:formula1>
          <xm:sqref>D6</xm:sqref>
        </x14:dataValidation>
        <x14:dataValidation type="list" allowBlank="1" showInputMessage="1" showErrorMessage="1" xr:uid="{9977D5C3-7170-B74C-B452-FE3B7A917F2F}">
          <x14:formula1>
            <xm:f>Parameter!$D$2:$D$5</xm:f>
          </x14:formula1>
          <xm:sqref>D10</xm:sqref>
        </x14:dataValidation>
        <x14:dataValidation type="list" allowBlank="1" showInputMessage="1" showErrorMessage="1" xr:uid="{146DB636-3134-A84C-9ABC-0D014CD82EFE}">
          <x14:formula1>
            <xm:f>Parameter!$C$2:$C$7</xm:f>
          </x14:formula1>
          <xm:sqref>D9</xm:sqref>
        </x14:dataValidation>
        <x14:dataValidation type="list" allowBlank="1" showInputMessage="1" showErrorMessage="1" xr:uid="{666079BE-658B-5444-B482-27B7976D67F8}">
          <x14:formula1>
            <xm:f>Parameter!$A$2:$A$9</xm:f>
          </x14:formula1>
          <xm:sqref>D5</xm:sqref>
        </x14:dataValidation>
        <x14:dataValidation type="list" allowBlank="1" showInputMessage="1" showErrorMessage="1" xr:uid="{53F3C08C-331E-AA4C-9726-2D63E6C8113A}">
          <x14:formula1>
            <xm:f>Parameter!$F$2:$F$5</xm:f>
          </x14:formula1>
          <xm:sqref>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E93E-9153-6A4A-97DA-9CF9BB58BE61}">
  <sheetPr codeName="Tabelle2"/>
  <dimension ref="A1:G20"/>
  <sheetViews>
    <sheetView zoomScale="102" workbookViewId="0">
      <selection activeCell="G25" sqref="G25"/>
    </sheetView>
  </sheetViews>
  <sheetFormatPr baseColWidth="10" defaultRowHeight="16" x14ac:dyDescent="0.2"/>
  <cols>
    <col min="1" max="1" width="16.6640625" bestFit="1" customWidth="1"/>
    <col min="2" max="2" width="16.6640625" customWidth="1"/>
    <col min="3" max="5" width="15.83203125" bestFit="1" customWidth="1"/>
    <col min="6" max="6" width="17.1640625" bestFit="1" customWidth="1"/>
    <col min="7" max="7" width="16" bestFit="1" customWidth="1"/>
  </cols>
  <sheetData>
    <row r="1" spans="1:7" x14ac:dyDescent="0.2">
      <c r="A1" s="4" t="s">
        <v>22</v>
      </c>
      <c r="B1" s="4" t="s">
        <v>10</v>
      </c>
      <c r="C1" t="str">
        <f>Parameter!E2</f>
        <v>Normal</v>
      </c>
      <c r="D1" t="str">
        <f>Parameter!E3</f>
        <v>Mittelklasse</v>
      </c>
      <c r="E1" t="str">
        <f>Parameter!E4</f>
        <v>Oberklasse</v>
      </c>
      <c r="F1" t="str">
        <f>Parameter!E5</f>
        <v>Luxusklasse</v>
      </c>
      <c r="G1" t="s">
        <v>49</v>
      </c>
    </row>
    <row r="2" spans="1:7" x14ac:dyDescent="0.2">
      <c r="A2" s="4" t="str">
        <f>Parameter!A2</f>
        <v>PkW</v>
      </c>
      <c r="B2" s="5" t="s">
        <v>11</v>
      </c>
      <c r="C2" s="6">
        <v>16000</v>
      </c>
      <c r="D2" s="6">
        <v>27500</v>
      </c>
      <c r="E2" s="6">
        <v>47500</v>
      </c>
      <c r="F2" s="6">
        <v>80000</v>
      </c>
      <c r="G2">
        <v>8</v>
      </c>
    </row>
    <row r="3" spans="1:7" x14ac:dyDescent="0.2">
      <c r="A3" s="4" t="str">
        <f>Parameter!A3</f>
        <v>MiniVan</v>
      </c>
      <c r="B3" s="5" t="s">
        <v>11</v>
      </c>
      <c r="C3" s="6">
        <v>23000</v>
      </c>
      <c r="D3" s="6">
        <v>36500</v>
      </c>
      <c r="E3" s="6">
        <v>55000</v>
      </c>
      <c r="F3" s="6">
        <v>87500</v>
      </c>
      <c r="G3">
        <v>8</v>
      </c>
    </row>
    <row r="4" spans="1:7" x14ac:dyDescent="0.2">
      <c r="A4" s="4" t="str">
        <f>Parameter!A4</f>
        <v>Van</v>
      </c>
      <c r="B4" s="5" t="s">
        <v>11</v>
      </c>
      <c r="C4" s="6">
        <v>30000</v>
      </c>
      <c r="D4" s="6">
        <v>45000</v>
      </c>
      <c r="E4" s="6">
        <v>65000</v>
      </c>
      <c r="F4" s="6">
        <v>97500</v>
      </c>
      <c r="G4">
        <v>8</v>
      </c>
    </row>
    <row r="5" spans="1:7" x14ac:dyDescent="0.2">
      <c r="A5" s="4" t="str">
        <f>Parameter!A5</f>
        <v>Transporter</v>
      </c>
      <c r="B5" s="5" t="s">
        <v>11</v>
      </c>
      <c r="C5" s="6">
        <v>35000</v>
      </c>
      <c r="D5" s="6">
        <v>50000</v>
      </c>
      <c r="E5" s="6">
        <v>72500</v>
      </c>
      <c r="F5" s="6">
        <v>117500</v>
      </c>
      <c r="G5">
        <v>8</v>
      </c>
    </row>
    <row r="6" spans="1:7" x14ac:dyDescent="0.2">
      <c r="A6" s="4" t="str">
        <f>Parameter!A6</f>
        <v>WoMo_S</v>
      </c>
      <c r="B6" s="5" t="s">
        <v>11</v>
      </c>
      <c r="C6" s="6">
        <v>24000</v>
      </c>
      <c r="D6" s="6">
        <v>37500</v>
      </c>
      <c r="E6" s="6">
        <v>52500</v>
      </c>
      <c r="F6" s="7"/>
      <c r="G6">
        <v>10</v>
      </c>
    </row>
    <row r="7" spans="1:7" x14ac:dyDescent="0.2">
      <c r="A7" s="4" t="str">
        <f>Parameter!A7</f>
        <v>WoMo_M</v>
      </c>
      <c r="B7" s="5" t="s">
        <v>17</v>
      </c>
      <c r="C7" s="6">
        <v>50000</v>
      </c>
      <c r="D7" s="6">
        <v>72500</v>
      </c>
      <c r="E7" s="6">
        <v>97500</v>
      </c>
      <c r="F7" s="7"/>
      <c r="G7">
        <v>12</v>
      </c>
    </row>
    <row r="8" spans="1:7" x14ac:dyDescent="0.2">
      <c r="A8" s="4" t="str">
        <f>Parameter!A8</f>
        <v>WoMo_L</v>
      </c>
      <c r="B8" s="5" t="s">
        <v>19</v>
      </c>
      <c r="C8" s="6">
        <v>85000</v>
      </c>
      <c r="D8" s="6">
        <v>125000</v>
      </c>
      <c r="E8" s="6">
        <v>175000</v>
      </c>
      <c r="F8" s="6">
        <v>240000</v>
      </c>
      <c r="G8">
        <v>15</v>
      </c>
    </row>
    <row r="9" spans="1:7" x14ac:dyDescent="0.2">
      <c r="A9" s="4" t="str">
        <f>Parameter!A9</f>
        <v>WoMo_XL</v>
      </c>
      <c r="B9" s="5" t="s">
        <v>12</v>
      </c>
      <c r="C9" s="6">
        <v>185000</v>
      </c>
      <c r="D9" s="6">
        <v>260000</v>
      </c>
      <c r="E9" s="6">
        <v>340000</v>
      </c>
      <c r="F9" s="6">
        <v>750000</v>
      </c>
      <c r="G9">
        <v>20</v>
      </c>
    </row>
    <row r="11" spans="1:7" x14ac:dyDescent="0.2">
      <c r="A11" s="4" t="s">
        <v>22</v>
      </c>
      <c r="B11" s="47" t="s">
        <v>35</v>
      </c>
      <c r="C11" s="47"/>
      <c r="D11" s="47"/>
      <c r="E11" s="47"/>
      <c r="F11" s="47"/>
    </row>
    <row r="12" spans="1:7" x14ac:dyDescent="0.2">
      <c r="A12" s="4" t="s">
        <v>22</v>
      </c>
      <c r="B12" s="4" t="s">
        <v>10</v>
      </c>
      <c r="C12" t="str">
        <f>Parameter!E2</f>
        <v>Normal</v>
      </c>
      <c r="D12" t="str">
        <f>Parameter!E3</f>
        <v>Mittelklasse</v>
      </c>
      <c r="E12" t="str">
        <f>Parameter!E4</f>
        <v>Oberklasse</v>
      </c>
      <c r="F12" t="str">
        <f>Parameter!E5</f>
        <v>Luxusklasse</v>
      </c>
    </row>
    <row r="13" spans="1:7" x14ac:dyDescent="0.2">
      <c r="A13" s="4" t="str">
        <f>Parameter!A2</f>
        <v>PkW</v>
      </c>
      <c r="B13" s="5" t="s">
        <v>11</v>
      </c>
      <c r="C13" s="8">
        <v>1950</v>
      </c>
      <c r="D13" s="8">
        <v>2200</v>
      </c>
      <c r="E13" s="8">
        <v>2650</v>
      </c>
      <c r="F13" s="8">
        <v>3400</v>
      </c>
    </row>
    <row r="14" spans="1:7" x14ac:dyDescent="0.2">
      <c r="A14" s="4" t="str">
        <f>Parameter!A3</f>
        <v>MiniVan</v>
      </c>
      <c r="B14" s="5" t="s">
        <v>11</v>
      </c>
      <c r="C14" s="8">
        <v>2150</v>
      </c>
      <c r="D14" s="8">
        <v>2550</v>
      </c>
      <c r="E14" s="8">
        <v>3100</v>
      </c>
      <c r="F14" s="8">
        <v>3800</v>
      </c>
    </row>
    <row r="15" spans="1:7" x14ac:dyDescent="0.2">
      <c r="A15" s="4" t="str">
        <f>Parameter!A4</f>
        <v>Van</v>
      </c>
      <c r="B15" s="5" t="s">
        <v>11</v>
      </c>
      <c r="C15" s="8">
        <v>2600</v>
      </c>
      <c r="D15" s="8">
        <v>3150</v>
      </c>
      <c r="E15" s="8">
        <v>3800</v>
      </c>
      <c r="F15" s="8">
        <v>4600</v>
      </c>
    </row>
    <row r="16" spans="1:7" x14ac:dyDescent="0.2">
      <c r="A16" s="4" t="str">
        <f>Parameter!A5</f>
        <v>Transporter</v>
      </c>
      <c r="B16" s="5" t="s">
        <v>11</v>
      </c>
      <c r="C16" s="8">
        <v>2950</v>
      </c>
      <c r="D16" s="8">
        <v>3500</v>
      </c>
      <c r="E16" s="8">
        <v>4300</v>
      </c>
      <c r="F16" s="8">
        <v>5300</v>
      </c>
    </row>
    <row r="17" spans="1:6" x14ac:dyDescent="0.2">
      <c r="A17" s="4" t="str">
        <f>Parameter!A6</f>
        <v>WoMo_S</v>
      </c>
      <c r="B17" s="5" t="s">
        <v>11</v>
      </c>
      <c r="C17" s="8">
        <v>2400</v>
      </c>
      <c r="D17" s="8">
        <v>2900</v>
      </c>
      <c r="E17" s="8">
        <v>3500</v>
      </c>
      <c r="F17" t="s">
        <v>15</v>
      </c>
    </row>
    <row r="18" spans="1:6" x14ac:dyDescent="0.2">
      <c r="A18" s="4" t="str">
        <f>Parameter!A7</f>
        <v>WoMo_M</v>
      </c>
      <c r="B18" s="5" t="s">
        <v>17</v>
      </c>
      <c r="C18" s="8">
        <v>3200</v>
      </c>
      <c r="D18" s="8">
        <v>3800</v>
      </c>
      <c r="E18" s="8">
        <v>4500</v>
      </c>
      <c r="F18" t="s">
        <v>15</v>
      </c>
    </row>
    <row r="19" spans="1:6" x14ac:dyDescent="0.2">
      <c r="A19" s="4" t="str">
        <f>Parameter!A8</f>
        <v>WoMo_L</v>
      </c>
      <c r="B19" s="5" t="s">
        <v>19</v>
      </c>
      <c r="C19" s="8">
        <v>4500</v>
      </c>
      <c r="D19" s="8">
        <v>5300</v>
      </c>
      <c r="E19" s="8">
        <v>6300</v>
      </c>
      <c r="F19" s="8">
        <v>7500</v>
      </c>
    </row>
    <row r="20" spans="1:6" x14ac:dyDescent="0.2">
      <c r="A20" s="4" t="str">
        <f>Parameter!A9</f>
        <v>WoMo_XL</v>
      </c>
      <c r="B20" s="5" t="s">
        <v>12</v>
      </c>
      <c r="C20" s="8">
        <v>7000</v>
      </c>
      <c r="D20" s="8">
        <v>8500</v>
      </c>
      <c r="E20" s="8">
        <v>10000</v>
      </c>
      <c r="F20" s="8">
        <v>12000</v>
      </c>
    </row>
  </sheetData>
  <sheetProtection selectLockedCells="1" selectUnlockedCells="1"/>
  <mergeCells count="1">
    <mergeCell ref="B11:F1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C61BE-7EA7-5944-94DE-0F5DC3CF7CC8}">
  <sheetPr codeName="Tabelle3"/>
  <dimension ref="A1:I21"/>
  <sheetViews>
    <sheetView zoomScale="101" workbookViewId="0">
      <selection activeCell="G25" sqref="G25"/>
    </sheetView>
  </sheetViews>
  <sheetFormatPr baseColWidth="10" defaultRowHeight="16" x14ac:dyDescent="0.2"/>
  <cols>
    <col min="1" max="1" width="50" bestFit="1" customWidth="1"/>
    <col min="2" max="2" width="7.1640625" bestFit="1" customWidth="1"/>
    <col min="3" max="3" width="7.6640625" bestFit="1" customWidth="1"/>
    <col min="4" max="4" width="6.1640625" bestFit="1" customWidth="1"/>
    <col min="5" max="5" width="10.5" bestFit="1" customWidth="1"/>
    <col min="6" max="6" width="8.1640625" bestFit="1" customWidth="1"/>
    <col min="7" max="7" width="8.6640625" bestFit="1" customWidth="1"/>
    <col min="8" max="8" width="8" bestFit="1" customWidth="1"/>
    <col min="9" max="9" width="9" bestFit="1" customWidth="1"/>
  </cols>
  <sheetData>
    <row r="1" spans="1:9" x14ac:dyDescent="0.2">
      <c r="A1" s="48" t="s">
        <v>70</v>
      </c>
      <c r="B1" s="48"/>
      <c r="C1" s="48"/>
      <c r="D1" s="48"/>
      <c r="E1" s="48"/>
    </row>
    <row r="2" spans="1:9" x14ac:dyDescent="0.2">
      <c r="A2" t="s">
        <v>13</v>
      </c>
      <c r="B2" t="str">
        <f>Parameter!D2</f>
        <v>einfach</v>
      </c>
      <c r="C2" t="str">
        <f>Parameter!D3</f>
        <v>mittel</v>
      </c>
      <c r="D2" t="str">
        <f>Parameter!D4</f>
        <v>hoch</v>
      </c>
      <c r="E2" t="str">
        <f>Parameter!D5</f>
        <v>luxus</v>
      </c>
    </row>
    <row r="3" spans="1:9" x14ac:dyDescent="0.2">
      <c r="A3" t="s">
        <v>9</v>
      </c>
      <c r="B3">
        <v>1</v>
      </c>
      <c r="C3">
        <v>4</v>
      </c>
      <c r="D3">
        <v>2</v>
      </c>
      <c r="E3">
        <v>1.5</v>
      </c>
    </row>
    <row r="4" spans="1:9" x14ac:dyDescent="0.2">
      <c r="A4" t="str">
        <f>Parameter!C2</f>
        <v>Level 1</v>
      </c>
      <c r="B4">
        <v>200</v>
      </c>
      <c r="C4">
        <f t="shared" ref="C4:E9" si="0">B4*C$3</f>
        <v>800</v>
      </c>
      <c r="D4">
        <f t="shared" si="0"/>
        <v>1600</v>
      </c>
      <c r="E4">
        <f t="shared" si="0"/>
        <v>2400</v>
      </c>
    </row>
    <row r="5" spans="1:9" x14ac:dyDescent="0.2">
      <c r="A5" t="str">
        <f>Parameter!C3</f>
        <v>Level 2</v>
      </c>
      <c r="B5">
        <v>500</v>
      </c>
      <c r="C5">
        <f t="shared" si="0"/>
        <v>2000</v>
      </c>
      <c r="D5">
        <f t="shared" si="0"/>
        <v>4000</v>
      </c>
      <c r="E5">
        <f t="shared" si="0"/>
        <v>6000</v>
      </c>
    </row>
    <row r="6" spans="1:9" x14ac:dyDescent="0.2">
      <c r="A6" t="str">
        <f>Parameter!C4</f>
        <v>Level 3</v>
      </c>
      <c r="B6">
        <v>1500</v>
      </c>
      <c r="C6">
        <f t="shared" si="0"/>
        <v>6000</v>
      </c>
      <c r="D6">
        <f t="shared" si="0"/>
        <v>12000</v>
      </c>
      <c r="E6">
        <f t="shared" si="0"/>
        <v>18000</v>
      </c>
    </row>
    <row r="7" spans="1:9" x14ac:dyDescent="0.2">
      <c r="A7" t="str">
        <f>Parameter!C5</f>
        <v>Level 4</v>
      </c>
      <c r="B7" s="2">
        <v>1500</v>
      </c>
      <c r="C7">
        <f t="shared" si="0"/>
        <v>6000</v>
      </c>
      <c r="D7">
        <f t="shared" si="0"/>
        <v>12000</v>
      </c>
      <c r="E7">
        <f t="shared" si="0"/>
        <v>18000</v>
      </c>
    </row>
    <row r="8" spans="1:9" x14ac:dyDescent="0.2">
      <c r="A8" t="str">
        <f>Parameter!C6</f>
        <v>Level 5</v>
      </c>
      <c r="B8">
        <v>2000</v>
      </c>
      <c r="C8">
        <f t="shared" si="0"/>
        <v>8000</v>
      </c>
      <c r="D8">
        <f t="shared" si="0"/>
        <v>16000</v>
      </c>
      <c r="E8">
        <f t="shared" si="0"/>
        <v>24000</v>
      </c>
    </row>
    <row r="9" spans="1:9" x14ac:dyDescent="0.2">
      <c r="A9" t="str">
        <f>Parameter!C7</f>
        <v>Level 6</v>
      </c>
      <c r="B9">
        <v>2500</v>
      </c>
      <c r="C9">
        <f t="shared" si="0"/>
        <v>10000</v>
      </c>
      <c r="D9">
        <f t="shared" si="0"/>
        <v>20000</v>
      </c>
      <c r="E9">
        <f t="shared" si="0"/>
        <v>30000</v>
      </c>
    </row>
    <row r="14" spans="1:9" x14ac:dyDescent="0.2">
      <c r="A14" s="48" t="s">
        <v>69</v>
      </c>
      <c r="B14" s="48"/>
      <c r="C14" s="48"/>
      <c r="D14" s="48"/>
      <c r="E14" s="48"/>
      <c r="F14" s="48"/>
      <c r="G14" s="48"/>
      <c r="H14" s="48"/>
      <c r="I14" s="48"/>
    </row>
    <row r="15" spans="1:9" x14ac:dyDescent="0.2">
      <c r="A15" t="s">
        <v>4</v>
      </c>
      <c r="B15" t="str">
        <f>Parameter!A2</f>
        <v>PkW</v>
      </c>
      <c r="C15" t="str">
        <f>Parameter!A3</f>
        <v>MiniVan</v>
      </c>
      <c r="D15" t="str">
        <f>Parameter!A4</f>
        <v>Van</v>
      </c>
      <c r="E15" t="str">
        <f>Parameter!A5</f>
        <v>Transporter</v>
      </c>
      <c r="F15" t="str">
        <f>Parameter!A6</f>
        <v>WoMo_S</v>
      </c>
      <c r="G15" t="str">
        <f>Parameter!A7</f>
        <v>WoMo_M</v>
      </c>
      <c r="H15" t="str">
        <f>Parameter!A8</f>
        <v>WoMo_L</v>
      </c>
      <c r="I15" t="str">
        <f>Parameter!A9</f>
        <v>WoMo_XL</v>
      </c>
    </row>
    <row r="16" spans="1:9" x14ac:dyDescent="0.2">
      <c r="A16" t="str">
        <f>Parameter!C2</f>
        <v>Level 1</v>
      </c>
      <c r="B16">
        <v>1</v>
      </c>
      <c r="C16">
        <v>1</v>
      </c>
      <c r="D16">
        <v>1.2</v>
      </c>
      <c r="E16">
        <v>1.5</v>
      </c>
      <c r="F16">
        <v>0</v>
      </c>
      <c r="G16">
        <v>0</v>
      </c>
      <c r="H16">
        <v>0</v>
      </c>
      <c r="I16">
        <v>0</v>
      </c>
    </row>
    <row r="17" spans="1:9" x14ac:dyDescent="0.2">
      <c r="A17" t="str">
        <f>Parameter!C3</f>
        <v>Level 2</v>
      </c>
      <c r="B17">
        <v>1</v>
      </c>
      <c r="C17">
        <v>1</v>
      </c>
      <c r="D17">
        <v>1.2</v>
      </c>
      <c r="E17">
        <v>1.5</v>
      </c>
      <c r="F17">
        <v>0</v>
      </c>
      <c r="G17">
        <v>0</v>
      </c>
      <c r="H17">
        <v>0</v>
      </c>
      <c r="I17">
        <v>0</v>
      </c>
    </row>
    <row r="18" spans="1:9" x14ac:dyDescent="0.2">
      <c r="A18" t="str">
        <f>Parameter!C4</f>
        <v>Level 3</v>
      </c>
      <c r="B18">
        <v>1</v>
      </c>
      <c r="C18">
        <v>1</v>
      </c>
      <c r="D18">
        <v>1.2</v>
      </c>
      <c r="E18">
        <v>1.5</v>
      </c>
      <c r="F18">
        <v>0</v>
      </c>
      <c r="G18">
        <v>0</v>
      </c>
      <c r="H18">
        <v>0</v>
      </c>
      <c r="I18">
        <v>0</v>
      </c>
    </row>
    <row r="19" spans="1:9" x14ac:dyDescent="0.2">
      <c r="A19" t="str">
        <f>Parameter!C5</f>
        <v>Level 4</v>
      </c>
      <c r="B19">
        <v>1</v>
      </c>
      <c r="C19">
        <v>1</v>
      </c>
      <c r="D19">
        <v>1.2</v>
      </c>
      <c r="E19">
        <v>1.5</v>
      </c>
      <c r="F19">
        <v>0</v>
      </c>
      <c r="G19">
        <v>0</v>
      </c>
      <c r="H19">
        <v>0</v>
      </c>
      <c r="I19">
        <v>0</v>
      </c>
    </row>
    <row r="20" spans="1:9" x14ac:dyDescent="0.2">
      <c r="A20" t="str">
        <f>Parameter!C6</f>
        <v>Level 5</v>
      </c>
      <c r="B20">
        <v>1</v>
      </c>
      <c r="C20">
        <v>1</v>
      </c>
      <c r="D20">
        <v>1</v>
      </c>
      <c r="E20">
        <v>1.5</v>
      </c>
      <c r="F20">
        <v>0</v>
      </c>
      <c r="G20">
        <v>0</v>
      </c>
      <c r="H20">
        <v>0</v>
      </c>
      <c r="I20">
        <v>0</v>
      </c>
    </row>
    <row r="21" spans="1:9" x14ac:dyDescent="0.2">
      <c r="A21" t="str">
        <f>Parameter!C7</f>
        <v>Level 6</v>
      </c>
      <c r="B21">
        <v>1</v>
      </c>
      <c r="C21">
        <v>1</v>
      </c>
      <c r="D21">
        <v>1</v>
      </c>
      <c r="E21">
        <v>1.5</v>
      </c>
      <c r="F21">
        <v>0</v>
      </c>
      <c r="G21">
        <v>0</v>
      </c>
      <c r="H21">
        <v>0</v>
      </c>
      <c r="I21">
        <v>0</v>
      </c>
    </row>
  </sheetData>
  <sheetProtection selectLockedCells="1" selectUnlockedCells="1"/>
  <mergeCells count="2">
    <mergeCell ref="A14:I14"/>
    <mergeCell ref="A1:E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4AEF-A492-3743-A71E-9BF7761837C8}">
  <sheetPr codeName="Tabelle4"/>
  <dimension ref="A1:G15"/>
  <sheetViews>
    <sheetView workbookViewId="0">
      <selection activeCell="G25" sqref="G25"/>
    </sheetView>
  </sheetViews>
  <sheetFormatPr baseColWidth="10" defaultRowHeight="16" x14ac:dyDescent="0.2"/>
  <cols>
    <col min="1" max="1" width="48.33203125" bestFit="1" customWidth="1"/>
    <col min="3" max="3" width="13.6640625" customWidth="1"/>
    <col min="6" max="6" width="70.5" bestFit="1" customWidth="1"/>
  </cols>
  <sheetData>
    <row r="1" spans="1:7" x14ac:dyDescent="0.2">
      <c r="A1" s="48" t="s">
        <v>71</v>
      </c>
      <c r="B1" s="48"/>
      <c r="C1" s="48"/>
      <c r="D1" s="48"/>
      <c r="E1" s="48"/>
      <c r="F1" s="48"/>
      <c r="G1" s="1"/>
    </row>
    <row r="2" spans="1:7" x14ac:dyDescent="0.2">
      <c r="B2" s="49" t="s">
        <v>36</v>
      </c>
      <c r="C2" s="49"/>
      <c r="D2" s="49"/>
      <c r="F2" t="s">
        <v>46</v>
      </c>
    </row>
    <row r="3" spans="1:7" ht="45" customHeight="1" x14ac:dyDescent="0.2">
      <c r="B3" t="str">
        <f>Parameter!F2</f>
        <v>fest</v>
      </c>
      <c r="C3" t="str">
        <f>Parameter!F3</f>
        <v>flex_1</v>
      </c>
      <c r="D3" t="str">
        <f>Parameter!F4</f>
        <v>flex_2</v>
      </c>
      <c r="E3" t="str">
        <f>Parameter!F5</f>
        <v>flex_3</v>
      </c>
    </row>
    <row r="4" spans="1:7" x14ac:dyDescent="0.2">
      <c r="A4" s="3" t="str">
        <f>Parameter!A2</f>
        <v>PkW</v>
      </c>
      <c r="B4">
        <v>90</v>
      </c>
      <c r="C4">
        <f>ROUND((B4+D4)/2,0)</f>
        <v>158</v>
      </c>
      <c r="D4">
        <v>225</v>
      </c>
      <c r="E4">
        <v>225</v>
      </c>
      <c r="F4">
        <v>25</v>
      </c>
    </row>
    <row r="5" spans="1:7" x14ac:dyDescent="0.2">
      <c r="A5" s="3" t="str">
        <f>Parameter!A3</f>
        <v>MiniVan</v>
      </c>
      <c r="B5">
        <f t="shared" ref="B5:B6" si="0">E5*0.6</f>
        <v>120</v>
      </c>
      <c r="C5">
        <f t="shared" ref="C5:C7" si="1">(B5+D5)/2</f>
        <v>160</v>
      </c>
      <c r="D5">
        <v>200</v>
      </c>
      <c r="E5">
        <v>200</v>
      </c>
      <c r="F5">
        <v>25</v>
      </c>
    </row>
    <row r="6" spans="1:7" x14ac:dyDescent="0.2">
      <c r="A6" s="3" t="str">
        <f>Parameter!A4</f>
        <v>Van</v>
      </c>
      <c r="B6">
        <f t="shared" si="0"/>
        <v>108</v>
      </c>
      <c r="C6">
        <f t="shared" si="1"/>
        <v>144</v>
      </c>
      <c r="D6">
        <v>180</v>
      </c>
      <c r="E6">
        <v>180</v>
      </c>
      <c r="F6">
        <v>25</v>
      </c>
    </row>
    <row r="7" spans="1:7" x14ac:dyDescent="0.2">
      <c r="A7" s="3" t="str">
        <f>Parameter!A5</f>
        <v>Transporter</v>
      </c>
      <c r="B7">
        <f>E7*0.6</f>
        <v>90</v>
      </c>
      <c r="C7">
        <f t="shared" si="1"/>
        <v>120</v>
      </c>
      <c r="D7">
        <v>150</v>
      </c>
      <c r="E7">
        <v>150</v>
      </c>
      <c r="F7">
        <v>25</v>
      </c>
    </row>
    <row r="8" spans="1:7" x14ac:dyDescent="0.2">
      <c r="A8" s="3" t="str">
        <f>Parameter!A6</f>
        <v>WoMo_S</v>
      </c>
      <c r="B8">
        <v>30</v>
      </c>
      <c r="C8" t="s">
        <v>48</v>
      </c>
      <c r="D8" t="s">
        <v>48</v>
      </c>
      <c r="E8" t="s">
        <v>48</v>
      </c>
      <c r="F8">
        <v>25</v>
      </c>
    </row>
    <row r="9" spans="1:7" x14ac:dyDescent="0.2">
      <c r="A9" s="3" t="str">
        <f>Parameter!A7</f>
        <v>WoMo_M</v>
      </c>
      <c r="B9">
        <v>50</v>
      </c>
      <c r="C9" t="s">
        <v>48</v>
      </c>
      <c r="D9" t="s">
        <v>48</v>
      </c>
      <c r="E9" t="s">
        <v>48</v>
      </c>
      <c r="F9">
        <v>40</v>
      </c>
    </row>
    <row r="10" spans="1:7" x14ac:dyDescent="0.2">
      <c r="A10" s="3" t="str">
        <f>Parameter!A8</f>
        <v>WoMo_L</v>
      </c>
      <c r="B10">
        <v>60</v>
      </c>
      <c r="C10" t="s">
        <v>48</v>
      </c>
      <c r="D10" t="s">
        <v>48</v>
      </c>
      <c r="E10" t="s">
        <v>48</v>
      </c>
      <c r="F10">
        <v>50</v>
      </c>
    </row>
    <row r="11" spans="1:7" x14ac:dyDescent="0.2">
      <c r="A11" s="3" t="str">
        <f>Parameter!A9</f>
        <v>WoMo_XL</v>
      </c>
      <c r="B11">
        <v>120</v>
      </c>
      <c r="C11" t="s">
        <v>48</v>
      </c>
      <c r="D11" t="s">
        <v>48</v>
      </c>
      <c r="E11" t="s">
        <v>48</v>
      </c>
      <c r="F11">
        <v>120</v>
      </c>
    </row>
    <row r="15" spans="1:7" x14ac:dyDescent="0.2">
      <c r="A15" t="s">
        <v>45</v>
      </c>
      <c r="B15" s="14" t="e" cm="1">
        <f t="array" ref="B15">INDEX('Fhzg-Kat'!G2:G9,MATCH('Eingabe und Auswertung'!D5,'Default Parameter'!A4:A11,0),0)</f>
        <v>#N/A</v>
      </c>
      <c r="C15">
        <v>7</v>
      </c>
      <c r="D15">
        <v>7</v>
      </c>
      <c r="E15">
        <v>20</v>
      </c>
    </row>
  </sheetData>
  <sheetProtection selectLockedCells="1" selectUnlockedCells="1"/>
  <mergeCells count="2">
    <mergeCell ref="B2:D2"/>
    <mergeCell ref="A1:F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C6F4-A306-D14E-BCD8-018739EA9A39}">
  <sheetPr codeName="Tabelle5"/>
  <dimension ref="A1:V27"/>
  <sheetViews>
    <sheetView workbookViewId="0">
      <selection activeCell="G25" sqref="G25"/>
    </sheetView>
  </sheetViews>
  <sheetFormatPr baseColWidth="10" defaultRowHeight="16" x14ac:dyDescent="0.2"/>
  <cols>
    <col min="1" max="2" width="21.5" customWidth="1"/>
    <col min="3" max="3" width="16.33203125" customWidth="1"/>
  </cols>
  <sheetData>
    <row r="1" spans="1:22" x14ac:dyDescent="0.2">
      <c r="A1" t="s">
        <v>30</v>
      </c>
      <c r="C1" t="s">
        <v>26</v>
      </c>
      <c r="D1" t="s">
        <v>25</v>
      </c>
      <c r="E1" t="s">
        <v>22</v>
      </c>
      <c r="F1" t="s">
        <v>72</v>
      </c>
      <c r="G1" s="3" t="s">
        <v>51</v>
      </c>
      <c r="H1" s="3" t="s">
        <v>5</v>
      </c>
      <c r="I1" s="3" t="s">
        <v>6</v>
      </c>
      <c r="J1" s="3" t="s">
        <v>7</v>
      </c>
      <c r="K1" s="3" t="s">
        <v>52</v>
      </c>
      <c r="L1" s="3" t="s">
        <v>53</v>
      </c>
      <c r="M1" s="3" t="s">
        <v>54</v>
      </c>
      <c r="N1" s="3" t="s">
        <v>55</v>
      </c>
      <c r="O1" s="3" t="str">
        <f>G1&amp;"_1"</f>
        <v>PkW_1</v>
      </c>
      <c r="P1" s="3" t="str">
        <f t="shared" ref="P1:V1" si="0">H1&amp;"_1"</f>
        <v>MiniVan_1</v>
      </c>
      <c r="Q1" s="3" t="str">
        <f t="shared" si="0"/>
        <v>Van_1</v>
      </c>
      <c r="R1" s="3" t="str">
        <f t="shared" si="0"/>
        <v>Transporter_1</v>
      </c>
      <c r="S1" s="3" t="str">
        <f t="shared" si="0"/>
        <v>WoMo_S_1</v>
      </c>
      <c r="T1" s="3" t="str">
        <f t="shared" si="0"/>
        <v>WoMo_M_1</v>
      </c>
      <c r="U1" s="3" t="str">
        <f t="shared" si="0"/>
        <v>WoMo_L_1</v>
      </c>
      <c r="V1" s="3" t="str">
        <f t="shared" si="0"/>
        <v>WoMo_XL_1</v>
      </c>
    </row>
    <row r="2" spans="1:22" x14ac:dyDescent="0.2">
      <c r="A2" s="3" t="s">
        <v>51</v>
      </c>
      <c r="B2" s="3" t="s">
        <v>21</v>
      </c>
      <c r="C2" s="3" t="s">
        <v>73</v>
      </c>
      <c r="D2" t="s">
        <v>0</v>
      </c>
      <c r="E2" t="s">
        <v>31</v>
      </c>
      <c r="F2" s="3" t="s">
        <v>74</v>
      </c>
      <c r="G2" s="3" t="s">
        <v>74</v>
      </c>
      <c r="H2" s="3" t="s">
        <v>74</v>
      </c>
      <c r="I2" s="3" t="s">
        <v>74</v>
      </c>
      <c r="J2" s="3" t="s">
        <v>74</v>
      </c>
      <c r="K2" s="3" t="s">
        <v>74</v>
      </c>
      <c r="L2" s="3" t="s">
        <v>74</v>
      </c>
      <c r="M2" s="3" t="s">
        <v>74</v>
      </c>
      <c r="N2" s="3" t="s">
        <v>74</v>
      </c>
      <c r="O2" s="3" t="s">
        <v>73</v>
      </c>
      <c r="P2" s="3" t="s">
        <v>73</v>
      </c>
      <c r="Q2" s="3" t="s">
        <v>73</v>
      </c>
      <c r="R2" s="3" t="s">
        <v>73</v>
      </c>
      <c r="S2" s="3" t="s">
        <v>82</v>
      </c>
      <c r="T2" s="3" t="s">
        <v>82</v>
      </c>
      <c r="U2" s="3" t="s">
        <v>82</v>
      </c>
      <c r="V2" s="3" t="s">
        <v>82</v>
      </c>
    </row>
    <row r="3" spans="1:22" x14ac:dyDescent="0.2">
      <c r="A3" s="3" t="s">
        <v>5</v>
      </c>
      <c r="B3" s="3" t="s">
        <v>5</v>
      </c>
      <c r="C3" s="3" t="s">
        <v>75</v>
      </c>
      <c r="D3" t="s">
        <v>1</v>
      </c>
      <c r="E3" t="s">
        <v>32</v>
      </c>
      <c r="F3" s="3" t="s">
        <v>76</v>
      </c>
      <c r="G3" s="3" t="s">
        <v>76</v>
      </c>
      <c r="H3" s="3" t="s">
        <v>76</v>
      </c>
      <c r="I3" s="3" t="s">
        <v>76</v>
      </c>
      <c r="J3" s="3" t="s">
        <v>76</v>
      </c>
      <c r="O3" s="3" t="s">
        <v>75</v>
      </c>
      <c r="P3" s="3" t="s">
        <v>75</v>
      </c>
      <c r="Q3" s="3" t="s">
        <v>75</v>
      </c>
      <c r="R3" s="3" t="s">
        <v>75</v>
      </c>
      <c r="S3" s="3"/>
      <c r="T3" s="3"/>
      <c r="U3" s="3"/>
      <c r="V3" s="3"/>
    </row>
    <row r="4" spans="1:22" x14ac:dyDescent="0.2">
      <c r="A4" s="3" t="s">
        <v>6</v>
      </c>
      <c r="B4" s="3" t="s">
        <v>6</v>
      </c>
      <c r="C4" s="3" t="s">
        <v>77</v>
      </c>
      <c r="D4" t="s">
        <v>2</v>
      </c>
      <c r="E4" t="s">
        <v>33</v>
      </c>
      <c r="F4" s="3" t="s">
        <v>78</v>
      </c>
      <c r="G4" s="3" t="s">
        <v>78</v>
      </c>
      <c r="H4" s="3" t="s">
        <v>78</v>
      </c>
      <c r="I4" s="3" t="s">
        <v>78</v>
      </c>
      <c r="J4" s="3" t="s">
        <v>78</v>
      </c>
      <c r="O4" s="3" t="s">
        <v>77</v>
      </c>
      <c r="P4" s="3" t="s">
        <v>77</v>
      </c>
      <c r="Q4" s="3" t="s">
        <v>77</v>
      </c>
      <c r="R4" s="3" t="s">
        <v>77</v>
      </c>
      <c r="S4" s="3"/>
      <c r="T4" s="3"/>
      <c r="U4" s="3"/>
      <c r="V4" s="3"/>
    </row>
    <row r="5" spans="1:22" x14ac:dyDescent="0.2">
      <c r="A5" s="3" t="s">
        <v>7</v>
      </c>
      <c r="B5" s="3" t="s">
        <v>7</v>
      </c>
      <c r="C5" s="3" t="s">
        <v>79</v>
      </c>
      <c r="D5" t="s">
        <v>8</v>
      </c>
      <c r="E5" t="s">
        <v>34</v>
      </c>
      <c r="F5" s="3" t="s">
        <v>80</v>
      </c>
      <c r="G5" s="3" t="s">
        <v>80</v>
      </c>
      <c r="H5" s="3" t="s">
        <v>80</v>
      </c>
      <c r="I5" s="3" t="s">
        <v>80</v>
      </c>
      <c r="J5" s="3" t="s">
        <v>80</v>
      </c>
      <c r="O5" s="3" t="s">
        <v>79</v>
      </c>
      <c r="P5" s="3" t="s">
        <v>79</v>
      </c>
      <c r="Q5" s="3" t="s">
        <v>79</v>
      </c>
      <c r="R5" s="3" t="s">
        <v>79</v>
      </c>
      <c r="S5" s="3"/>
      <c r="T5" s="3"/>
      <c r="U5" s="3"/>
      <c r="V5" s="3"/>
    </row>
    <row r="6" spans="1:22" x14ac:dyDescent="0.2">
      <c r="A6" s="3" t="s">
        <v>52</v>
      </c>
      <c r="B6" s="3" t="s">
        <v>14</v>
      </c>
      <c r="C6" s="3" t="s">
        <v>81</v>
      </c>
      <c r="G6" s="3"/>
      <c r="P6" s="3" t="s">
        <v>81</v>
      </c>
      <c r="Q6" s="3" t="s">
        <v>81</v>
      </c>
      <c r="R6" s="3" t="s">
        <v>81</v>
      </c>
      <c r="S6" s="3"/>
      <c r="T6" s="3"/>
      <c r="U6" s="3"/>
      <c r="V6" s="3"/>
    </row>
    <row r="7" spans="1:22" x14ac:dyDescent="0.2">
      <c r="A7" s="3" t="s">
        <v>53</v>
      </c>
      <c r="B7" s="3" t="s">
        <v>16</v>
      </c>
      <c r="C7" s="3" t="s">
        <v>82</v>
      </c>
      <c r="G7" s="3"/>
      <c r="P7" s="3"/>
      <c r="Q7" s="3"/>
      <c r="R7" s="3" t="s">
        <v>82</v>
      </c>
      <c r="S7" s="3"/>
      <c r="T7" s="3"/>
      <c r="U7" s="3"/>
      <c r="V7" s="3"/>
    </row>
    <row r="8" spans="1:22" x14ac:dyDescent="0.2">
      <c r="A8" s="3" t="s">
        <v>54</v>
      </c>
      <c r="B8" s="3" t="s">
        <v>18</v>
      </c>
    </row>
    <row r="9" spans="1:22" x14ac:dyDescent="0.2">
      <c r="A9" s="3" t="s">
        <v>55</v>
      </c>
      <c r="B9" s="3" t="s">
        <v>20</v>
      </c>
    </row>
    <row r="12" spans="1:22" x14ac:dyDescent="0.2">
      <c r="G12" s="3"/>
      <c r="M12" t="s">
        <v>83</v>
      </c>
    </row>
    <row r="13" spans="1:22" x14ac:dyDescent="0.2">
      <c r="G13" s="3"/>
    </row>
    <row r="14" spans="1:22" x14ac:dyDescent="0.2">
      <c r="G14" s="3"/>
    </row>
    <row r="15" spans="1:22" x14ac:dyDescent="0.2">
      <c r="G15" s="3"/>
    </row>
    <row r="20" spans="2:9" ht="17" x14ac:dyDescent="0.2">
      <c r="B20">
        <v>1</v>
      </c>
      <c r="C20" s="26" t="s">
        <v>55</v>
      </c>
      <c r="D20" s="28" t="s">
        <v>98</v>
      </c>
      <c r="E20" s="27" t="s">
        <v>11</v>
      </c>
      <c r="H20" s="26" t="s">
        <v>55</v>
      </c>
      <c r="I20" s="27" t="s">
        <v>12</v>
      </c>
    </row>
    <row r="21" spans="2:9" ht="17" x14ac:dyDescent="0.2">
      <c r="B21">
        <v>2</v>
      </c>
      <c r="C21" s="26" t="s">
        <v>54</v>
      </c>
      <c r="D21" s="28" t="s">
        <v>94</v>
      </c>
      <c r="E21" s="27" t="s">
        <v>11</v>
      </c>
      <c r="H21" s="26" t="s">
        <v>54</v>
      </c>
      <c r="I21" s="27" t="s">
        <v>95</v>
      </c>
    </row>
    <row r="22" spans="2:9" ht="17" x14ac:dyDescent="0.2">
      <c r="B22">
        <v>3</v>
      </c>
      <c r="C22" s="26" t="s">
        <v>53</v>
      </c>
      <c r="D22" s="28" t="s">
        <v>90</v>
      </c>
      <c r="E22" s="27" t="s">
        <v>11</v>
      </c>
      <c r="H22" s="26" t="s">
        <v>53</v>
      </c>
      <c r="I22" s="27" t="s">
        <v>91</v>
      </c>
    </row>
    <row r="23" spans="2:9" ht="17" x14ac:dyDescent="0.2">
      <c r="B23">
        <v>4</v>
      </c>
      <c r="C23" s="26" t="s">
        <v>52</v>
      </c>
      <c r="D23" s="27" t="s">
        <v>87</v>
      </c>
      <c r="E23" s="27" t="s">
        <v>11</v>
      </c>
      <c r="H23" s="26" t="s">
        <v>52</v>
      </c>
      <c r="I23" s="27" t="s">
        <v>11</v>
      </c>
    </row>
    <row r="24" spans="2:9" ht="17" x14ac:dyDescent="0.2">
      <c r="B24">
        <v>5</v>
      </c>
      <c r="C24" s="26" t="s">
        <v>7</v>
      </c>
      <c r="D24" s="27" t="s">
        <v>87</v>
      </c>
      <c r="E24" s="27" t="s">
        <v>11</v>
      </c>
      <c r="H24" s="26" t="s">
        <v>7</v>
      </c>
      <c r="I24" s="27" t="s">
        <v>11</v>
      </c>
    </row>
    <row r="25" spans="2:9" ht="17" x14ac:dyDescent="0.2">
      <c r="B25">
        <v>6</v>
      </c>
      <c r="C25" s="26" t="s">
        <v>6</v>
      </c>
      <c r="D25" s="27" t="s">
        <v>87</v>
      </c>
      <c r="E25" s="27" t="s">
        <v>91</v>
      </c>
      <c r="H25" s="26" t="s">
        <v>6</v>
      </c>
      <c r="I25" s="27" t="s">
        <v>11</v>
      </c>
    </row>
    <row r="26" spans="2:9" ht="17" x14ac:dyDescent="0.2">
      <c r="B26">
        <v>7</v>
      </c>
      <c r="C26" s="26" t="s">
        <v>5</v>
      </c>
      <c r="D26" s="27" t="s">
        <v>87</v>
      </c>
      <c r="E26" s="27" t="s">
        <v>95</v>
      </c>
      <c r="H26" s="26" t="s">
        <v>5</v>
      </c>
      <c r="I26" s="27" t="s">
        <v>11</v>
      </c>
    </row>
    <row r="27" spans="2:9" ht="17" x14ac:dyDescent="0.2">
      <c r="B27">
        <v>8</v>
      </c>
      <c r="C27" s="26" t="s">
        <v>51</v>
      </c>
      <c r="D27" s="27" t="s">
        <v>87</v>
      </c>
      <c r="E27" s="27" t="s">
        <v>12</v>
      </c>
      <c r="H27" s="26" t="s">
        <v>51</v>
      </c>
      <c r="I27" s="27" t="s">
        <v>11</v>
      </c>
    </row>
  </sheetData>
  <sheetProtection selectLockedCells="1" selectUnlockedCells="1"/>
  <sortState xmlns:xlrd2="http://schemas.microsoft.com/office/spreadsheetml/2017/richdata2" ref="B20:D27">
    <sortCondition ref="B20:B27"/>
  </sortState>
  <phoneticPr fontId="18" type="noConversion"/>
  <dataValidations count="2">
    <dataValidation type="list" allowBlank="1" showInputMessage="1" showErrorMessage="1" sqref="E13 D12" xr:uid="{E890B1C9-83E7-F945-BB97-43C24F764124}">
      <formula1>$A$2:$A$9</formula1>
    </dataValidation>
    <dataValidation type="list" allowBlank="1" showInputMessage="1" showErrorMessage="1" sqref="D13" xr:uid="{7753B383-4E6A-5340-ADE2-19EB3C94FDCD}">
      <formula1>INDIRECT($D$12)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24</vt:i4>
      </vt:variant>
    </vt:vector>
  </HeadingPairs>
  <TitlesOfParts>
    <vt:vector size="30" baseType="lpstr">
      <vt:lpstr>Camp-O-Mat</vt:lpstr>
      <vt:lpstr>Eingabe und Auswertung</vt:lpstr>
      <vt:lpstr>Fhzg-Kat</vt:lpstr>
      <vt:lpstr>Camp-Kat</vt:lpstr>
      <vt:lpstr>Default Parameter</vt:lpstr>
      <vt:lpstr>Parameter</vt:lpstr>
      <vt:lpstr>Abschreibungzeitraum</vt:lpstr>
      <vt:lpstr>Ansschaffungskosten</vt:lpstr>
      <vt:lpstr>Camper_Ausrüstung</vt:lpstr>
      <vt:lpstr>Camper_Fhzfaktor</vt:lpstr>
      <vt:lpstr>Fahrzeug_Anschaffungskosten</vt:lpstr>
      <vt:lpstr>Fahrzeugklasse</vt:lpstr>
      <vt:lpstr>Fahrzeugtyp</vt:lpstr>
      <vt:lpstr>Level_1</vt:lpstr>
      <vt:lpstr>MiniVan</vt:lpstr>
      <vt:lpstr>MiniVan_1</vt:lpstr>
      <vt:lpstr>PkW</vt:lpstr>
      <vt:lpstr>PkW_1</vt:lpstr>
      <vt:lpstr>Transporter</vt:lpstr>
      <vt:lpstr>Transporter_1</vt:lpstr>
      <vt:lpstr>Van</vt:lpstr>
      <vt:lpstr>Van_1</vt:lpstr>
      <vt:lpstr>WoMo_L</vt:lpstr>
      <vt:lpstr>WoMo_L_1</vt:lpstr>
      <vt:lpstr>WoMo_M</vt:lpstr>
      <vt:lpstr>WoMo_M_1</vt:lpstr>
      <vt:lpstr>WoMo_S</vt:lpstr>
      <vt:lpstr>WoMo_S_1</vt:lpstr>
      <vt:lpstr>WoMo_XL</vt:lpstr>
      <vt:lpstr>WoMo_XL_1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Görtzen</dc:creator>
  <cp:lastModifiedBy>Matthias Görtzen</cp:lastModifiedBy>
  <dcterms:created xsi:type="dcterms:W3CDTF">2026-01-28T18:27:30Z</dcterms:created>
  <dcterms:modified xsi:type="dcterms:W3CDTF">2026-02-23T15:41:28Z</dcterms:modified>
</cp:coreProperties>
</file>